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dok_000\Desktop\"/>
    </mc:Choice>
  </mc:AlternateContent>
  <bookViews>
    <workbookView xWindow="0" yWindow="0" windowWidth="20490" windowHeight="7545" tabRatio="678" xr2:uid="{928B266E-F985-4D72-9FAC-F3650689B6FD}"/>
  </bookViews>
  <sheets>
    <sheet name="SKORLAMA " sheetId="2" r:id="rId1"/>
    <sheet name="EN YÜKSEK SKOR" sheetId="11" r:id="rId2"/>
    <sheet name="5 aralık" sheetId="3" r:id="rId3"/>
    <sheet name="SIRALAMA" sheetId="10" r:id="rId4"/>
  </sheets>
  <externalReferences>
    <externalReference r:id="rId5"/>
  </externalReferences>
  <definedNames>
    <definedName name="_xlnm._FilterDatabase" localSheetId="1" hidden="1">'EN YÜKSEK SKOR'!$G$4:$H$4</definedName>
    <definedName name="_xlnm._FilterDatabase" localSheetId="3" hidden="1">SIRALAMA!$A$2:$E$2</definedName>
    <definedName name="_xlnm._FilterDatabase" localSheetId="0" hidden="1">'SKORLAMA '!$A$1:$I$1</definedName>
  </definedNames>
  <calcPr calcId="171027" iterateDelta="1E-4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1" l="1"/>
  <c r="H32" i="11"/>
  <c r="H30" i="11"/>
  <c r="H21" i="11"/>
  <c r="H7" i="11"/>
  <c r="H16" i="11"/>
  <c r="H17" i="11"/>
  <c r="H8" i="11"/>
  <c r="H18" i="11"/>
  <c r="H20" i="11"/>
  <c r="H13" i="11"/>
  <c r="H15" i="11"/>
  <c r="H33" i="11"/>
  <c r="H6" i="11"/>
  <c r="H24" i="11"/>
  <c r="H19" i="11"/>
  <c r="H22" i="11"/>
  <c r="H29" i="11"/>
  <c r="H31" i="11"/>
  <c r="H10" i="11"/>
  <c r="H11" i="11"/>
  <c r="H34" i="11"/>
  <c r="H12" i="11"/>
  <c r="H28" i="11"/>
  <c r="H26" i="11"/>
  <c r="H25" i="11"/>
  <c r="H14" i="11"/>
  <c r="H9" i="11"/>
  <c r="H5" i="11"/>
  <c r="H23" i="11"/>
  <c r="H27" i="11"/>
  <c r="F13" i="11"/>
  <c r="F21" i="11"/>
  <c r="F18" i="11"/>
  <c r="F23" i="11"/>
  <c r="F20" i="11"/>
  <c r="F7" i="11"/>
  <c r="F30" i="11"/>
  <c r="F17" i="11"/>
  <c r="F24" i="11"/>
  <c r="F15" i="11"/>
  <c r="F25" i="11"/>
  <c r="F8" i="11"/>
  <c r="F10" i="11"/>
  <c r="F27" i="11"/>
  <c r="F9" i="11"/>
  <c r="F12" i="11"/>
  <c r="F5" i="11"/>
  <c r="F6" i="11"/>
  <c r="F26" i="11"/>
  <c r="F22" i="11"/>
  <c r="F19" i="11"/>
  <c r="F28" i="11"/>
  <c r="F11" i="11"/>
  <c r="F34" i="11"/>
  <c r="F32" i="11"/>
  <c r="F31" i="11"/>
  <c r="F14" i="11"/>
  <c r="F33" i="11"/>
  <c r="F29" i="11"/>
  <c r="F16" i="11"/>
  <c r="D30" i="11"/>
  <c r="D19" i="11"/>
  <c r="D7" i="11"/>
  <c r="D31" i="11"/>
  <c r="D25" i="11"/>
  <c r="D14" i="11"/>
  <c r="D18" i="11"/>
  <c r="D24" i="11"/>
  <c r="D33" i="11"/>
  <c r="D16" i="11"/>
  <c r="D34" i="11"/>
  <c r="D5" i="11"/>
  <c r="H2" i="11" s="1"/>
  <c r="D29" i="11"/>
  <c r="D12" i="11"/>
  <c r="D20" i="11"/>
  <c r="D32" i="11"/>
  <c r="D27" i="11"/>
  <c r="D6" i="11"/>
  <c r="D26" i="11"/>
  <c r="D15" i="11"/>
  <c r="D21" i="11"/>
  <c r="D8" i="11"/>
  <c r="D17" i="11"/>
  <c r="D13" i="11"/>
  <c r="D11" i="11"/>
  <c r="D23" i="11"/>
  <c r="D28" i="11"/>
  <c r="D9" i="11"/>
  <c r="D22" i="11"/>
  <c r="D10" i="11"/>
  <c r="B16" i="11"/>
  <c r="B20" i="11"/>
  <c r="B28" i="11"/>
  <c r="B21" i="11"/>
  <c r="B12" i="11"/>
  <c r="B29" i="11"/>
  <c r="B22" i="11"/>
  <c r="B13" i="11"/>
  <c r="B5" i="11"/>
  <c r="B27" i="11"/>
  <c r="B25" i="11"/>
  <c r="B7" i="11"/>
  <c r="B8" i="11"/>
  <c r="B33" i="11"/>
  <c r="B30" i="11"/>
  <c r="B34" i="11"/>
  <c r="B17" i="11"/>
  <c r="B9" i="11"/>
  <c r="B32" i="11"/>
  <c r="B14" i="11"/>
  <c r="B24" i="11"/>
  <c r="B6" i="11"/>
  <c r="B31" i="11"/>
  <c r="B23" i="11"/>
  <c r="B11" i="11"/>
  <c r="B19" i="11"/>
  <c r="B10" i="11"/>
  <c r="B18" i="11"/>
  <c r="B15" i="11"/>
  <c r="B26" i="11"/>
  <c r="G32" i="11"/>
  <c r="G30" i="11"/>
  <c r="G21" i="11"/>
  <c r="G7" i="11"/>
  <c r="G16" i="11"/>
  <c r="G17" i="11"/>
  <c r="G8" i="11"/>
  <c r="G18" i="11"/>
  <c r="G20" i="11"/>
  <c r="G13" i="11"/>
  <c r="G15" i="11"/>
  <c r="G33" i="11"/>
  <c r="G6" i="11"/>
  <c r="G24" i="11"/>
  <c r="G19" i="11"/>
  <c r="G22" i="11"/>
  <c r="G29" i="11"/>
  <c r="G31" i="11"/>
  <c r="G10" i="11"/>
  <c r="G11" i="11"/>
  <c r="G34" i="11"/>
  <c r="G12" i="11"/>
  <c r="G28" i="11"/>
  <c r="G26" i="11"/>
  <c r="G25" i="11"/>
  <c r="G14" i="11"/>
  <c r="G9" i="11"/>
  <c r="G5" i="11"/>
  <c r="G23" i="11"/>
  <c r="G27" i="11"/>
  <c r="E13" i="11"/>
  <c r="E21" i="11"/>
  <c r="E18" i="11"/>
  <c r="E23" i="11"/>
  <c r="E20" i="11"/>
  <c r="E7" i="11"/>
  <c r="E30" i="11"/>
  <c r="E17" i="11"/>
  <c r="E24" i="11"/>
  <c r="E15" i="11"/>
  <c r="E25" i="11"/>
  <c r="E8" i="11"/>
  <c r="E10" i="11"/>
  <c r="E27" i="11"/>
  <c r="E9" i="11"/>
  <c r="E12" i="11"/>
  <c r="E5" i="11"/>
  <c r="E6" i="11"/>
  <c r="E26" i="11"/>
  <c r="E22" i="11"/>
  <c r="E19" i="11"/>
  <c r="E28" i="11"/>
  <c r="E11" i="11"/>
  <c r="E34" i="11"/>
  <c r="E32" i="11"/>
  <c r="E31" i="11"/>
  <c r="E14" i="11"/>
  <c r="E33" i="11"/>
  <c r="E29" i="11"/>
  <c r="E16" i="11"/>
  <c r="C30" i="11"/>
  <c r="C19" i="11"/>
  <c r="C7" i="11"/>
  <c r="C31" i="11"/>
  <c r="C25" i="11"/>
  <c r="C14" i="11"/>
  <c r="C18" i="11"/>
  <c r="C24" i="11"/>
  <c r="C33" i="11"/>
  <c r="C16" i="11"/>
  <c r="C34" i="11"/>
  <c r="C5" i="11"/>
  <c r="G2" i="11" s="1"/>
  <c r="C29" i="11"/>
  <c r="C12" i="11"/>
  <c r="C20" i="11"/>
  <c r="C32" i="11"/>
  <c r="C27" i="11"/>
  <c r="C6" i="11"/>
  <c r="C26" i="11"/>
  <c r="C15" i="11"/>
  <c r="C21" i="11"/>
  <c r="C8" i="11"/>
  <c r="C17" i="11"/>
  <c r="C13" i="11"/>
  <c r="C11" i="11"/>
  <c r="C23" i="11"/>
  <c r="C28" i="11"/>
  <c r="C9" i="11"/>
  <c r="C22" i="11"/>
  <c r="C10" i="11"/>
  <c r="A16" i="11"/>
  <c r="A20" i="11"/>
  <c r="A28" i="11"/>
  <c r="A21" i="11"/>
  <c r="A12" i="11"/>
  <c r="A29" i="11"/>
  <c r="A22" i="11"/>
  <c r="A13" i="11"/>
  <c r="A5" i="11"/>
  <c r="A27" i="11"/>
  <c r="A25" i="11"/>
  <c r="A7" i="11"/>
  <c r="C2" i="11" s="1"/>
  <c r="A8" i="11"/>
  <c r="A33" i="11"/>
  <c r="A30" i="11"/>
  <c r="A34" i="11"/>
  <c r="A17" i="11"/>
  <c r="A9" i="11"/>
  <c r="A32" i="11"/>
  <c r="A14" i="11"/>
  <c r="A24" i="11"/>
  <c r="A6" i="11"/>
  <c r="A31" i="11"/>
  <c r="A23" i="11"/>
  <c r="A11" i="11"/>
  <c r="A19" i="11"/>
  <c r="A10" i="11"/>
  <c r="A18" i="11"/>
  <c r="A15" i="11"/>
  <c r="A26" i="11"/>
  <c r="K5" i="2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M21" i="2"/>
  <c r="N21" i="2"/>
  <c r="K22" i="2"/>
  <c r="L22" i="2"/>
  <c r="M22" i="2"/>
  <c r="N22" i="2"/>
  <c r="K23" i="2"/>
  <c r="L23" i="2"/>
  <c r="M23" i="2"/>
  <c r="N23" i="2"/>
  <c r="K24" i="2"/>
  <c r="L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K32" i="2"/>
  <c r="L32" i="2"/>
  <c r="M32" i="2"/>
  <c r="N32" i="2"/>
  <c r="K33" i="2"/>
  <c r="L33" i="2"/>
  <c r="M33" i="2"/>
  <c r="N33" i="2"/>
  <c r="K34" i="2"/>
  <c r="L34" i="2"/>
  <c r="M34" i="2"/>
  <c r="N34" i="2"/>
  <c r="K35" i="2"/>
  <c r="L35" i="2"/>
  <c r="M35" i="2"/>
  <c r="N35" i="2"/>
  <c r="K36" i="2"/>
  <c r="L36" i="2"/>
  <c r="M36" i="2"/>
  <c r="N36" i="2"/>
  <c r="K37" i="2"/>
  <c r="L37" i="2"/>
  <c r="M37" i="2"/>
  <c r="N37" i="2"/>
  <c r="K38" i="2"/>
  <c r="L38" i="2"/>
  <c r="M38" i="2"/>
  <c r="N38" i="2"/>
  <c r="L39" i="2"/>
  <c r="M39" i="2"/>
  <c r="N39" i="2"/>
  <c r="N4" i="2"/>
  <c r="M4" i="2"/>
  <c r="L4" i="2"/>
  <c r="K4" i="2"/>
  <c r="K3" i="2"/>
  <c r="L3" i="2"/>
  <c r="M3" i="2"/>
  <c r="N3" i="2"/>
  <c r="O66" i="3" l="1"/>
  <c r="O67" i="3"/>
  <c r="O68" i="3"/>
  <c r="B80" i="2"/>
  <c r="B81" i="2"/>
  <c r="B82" i="2"/>
  <c r="B79" i="2"/>
  <c r="B32" i="2"/>
  <c r="B33" i="2"/>
  <c r="B19" i="2"/>
  <c r="B13" i="2" l="1"/>
  <c r="E31" i="2" l="1"/>
  <c r="F31" i="2"/>
  <c r="E10" i="2"/>
  <c r="F10" i="2"/>
  <c r="E20" i="2"/>
  <c r="F20" i="2"/>
  <c r="C16" i="2"/>
  <c r="D16" i="2"/>
  <c r="E16" i="2"/>
  <c r="F16" i="2"/>
  <c r="C11" i="2"/>
  <c r="D11" i="2"/>
  <c r="E11" i="2"/>
  <c r="F11" i="2"/>
  <c r="C39" i="2"/>
  <c r="D39" i="2"/>
  <c r="E39" i="2"/>
  <c r="F39" i="2"/>
  <c r="C35" i="2"/>
  <c r="D35" i="2"/>
  <c r="E35" i="2"/>
  <c r="F35" i="2"/>
  <c r="C8" i="2"/>
  <c r="D8" i="2"/>
  <c r="E8" i="2"/>
  <c r="F8" i="2"/>
  <c r="F14" i="2"/>
  <c r="E14" i="2"/>
  <c r="D33" i="2"/>
  <c r="D19" i="2"/>
  <c r="D2" i="2"/>
  <c r="D32" i="2"/>
  <c r="D5" i="2"/>
  <c r="D26" i="2"/>
  <c r="D13" i="2"/>
  <c r="D9" i="2"/>
  <c r="D12" i="2"/>
  <c r="D4" i="2"/>
  <c r="D23" i="2"/>
  <c r="D38" i="2"/>
  <c r="D24" i="2"/>
  <c r="D21" i="2"/>
  <c r="D34" i="2"/>
  <c r="D7" i="2"/>
  <c r="D15" i="2"/>
  <c r="D6" i="2"/>
  <c r="D22" i="2"/>
  <c r="D36" i="2"/>
  <c r="D37" i="2"/>
  <c r="D17" i="2"/>
  <c r="D25" i="2"/>
  <c r="D14" i="2"/>
  <c r="C2" i="2"/>
  <c r="C19" i="2"/>
  <c r="C33" i="2"/>
  <c r="C32" i="2"/>
  <c r="C13" i="2"/>
  <c r="C26" i="2"/>
  <c r="C5" i="2"/>
  <c r="C9" i="2"/>
  <c r="C12" i="2"/>
  <c r="C4" i="2"/>
  <c r="C23" i="2"/>
  <c r="C38" i="2"/>
  <c r="C24" i="2"/>
  <c r="C21" i="2"/>
  <c r="C34" i="2"/>
  <c r="C7" i="2"/>
  <c r="C15" i="2"/>
  <c r="C6" i="2"/>
  <c r="C22" i="2"/>
  <c r="C36" i="2"/>
  <c r="C37" i="2"/>
  <c r="C17" i="2"/>
  <c r="C25" i="2"/>
  <c r="C14" i="2"/>
  <c r="F30" i="2"/>
  <c r="E30" i="2"/>
  <c r="D30" i="2"/>
  <c r="C30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8" i="2"/>
  <c r="B69" i="2"/>
  <c r="B70" i="2"/>
  <c r="B71" i="2"/>
  <c r="B72" i="2"/>
  <c r="B73" i="2"/>
  <c r="B74" i="2"/>
  <c r="B75" i="2"/>
  <c r="B76" i="2"/>
  <c r="B77" i="2"/>
  <c r="B78" i="2"/>
  <c r="B30" i="2"/>
  <c r="B27" i="2"/>
  <c r="B28" i="2"/>
  <c r="B29" i="2"/>
  <c r="B18" i="2"/>
  <c r="B31" i="2"/>
  <c r="B10" i="2"/>
  <c r="B20" i="2"/>
  <c r="B14" i="2"/>
  <c r="B35" i="2"/>
  <c r="B8" i="2"/>
  <c r="B25" i="2"/>
  <c r="B16" i="2"/>
  <c r="B11" i="2"/>
  <c r="B39" i="2"/>
  <c r="B17" i="2"/>
  <c r="B37" i="2"/>
  <c r="B36" i="2"/>
  <c r="B22" i="2"/>
  <c r="B6" i="2"/>
  <c r="B7" i="2"/>
  <c r="B34" i="2"/>
  <c r="B21" i="2"/>
  <c r="B24" i="2"/>
  <c r="B38" i="2"/>
  <c r="B23" i="2"/>
  <c r="B4" i="2"/>
  <c r="B12" i="2"/>
  <c r="B9" i="2"/>
  <c r="B5" i="2"/>
  <c r="B26" i="2"/>
  <c r="B2" i="2"/>
  <c r="H16" i="2" l="1"/>
  <c r="H39" i="2"/>
  <c r="H11" i="2"/>
  <c r="A45" i="2"/>
  <c r="B46" i="2"/>
  <c r="C46" i="2"/>
  <c r="D46" i="2"/>
  <c r="C31" i="2"/>
  <c r="D31" i="2"/>
  <c r="C10" i="2"/>
  <c r="D10" i="2"/>
  <c r="C20" i="2"/>
  <c r="D20" i="2"/>
  <c r="F18" i="2"/>
  <c r="E18" i="2"/>
  <c r="D18" i="2"/>
  <c r="C18" i="2"/>
  <c r="E27" i="2"/>
  <c r="F27" i="2"/>
  <c r="E28" i="2"/>
  <c r="F28" i="2"/>
  <c r="C29" i="2"/>
  <c r="D29" i="2"/>
  <c r="E29" i="2"/>
  <c r="F29" i="2"/>
  <c r="D28" i="2"/>
  <c r="D27" i="2"/>
  <c r="C28" i="2"/>
  <c r="C27" i="2"/>
  <c r="H29" i="2" l="1"/>
  <c r="H27" i="2"/>
  <c r="I27" i="2" s="1"/>
  <c r="B12" i="10"/>
  <c r="H28" i="2" l="1"/>
  <c r="I28" i="2" s="1"/>
  <c r="D6" i="10"/>
  <c r="D12" i="10"/>
  <c r="D11" i="10"/>
  <c r="D7" i="10"/>
  <c r="D8" i="10"/>
  <c r="D3" i="10"/>
  <c r="D4" i="10"/>
  <c r="D10" i="10"/>
  <c r="D5" i="10"/>
  <c r="D9" i="10"/>
  <c r="C11" i="10"/>
  <c r="E11" i="10" s="1"/>
  <c r="C8" i="10"/>
  <c r="C12" i="10"/>
  <c r="C9" i="10"/>
  <c r="C4" i="10"/>
  <c r="E4" i="10" s="1"/>
  <c r="C7" i="10"/>
  <c r="C6" i="10"/>
  <c r="C5" i="10"/>
  <c r="C3" i="10"/>
  <c r="C10" i="10"/>
  <c r="E32" i="2"/>
  <c r="F32" i="2"/>
  <c r="E33" i="2"/>
  <c r="F33" i="2"/>
  <c r="E19" i="2"/>
  <c r="F19" i="2"/>
  <c r="E2" i="2"/>
  <c r="E46" i="2" s="1"/>
  <c r="F2" i="2"/>
  <c r="F46" i="2" s="1"/>
  <c r="A46" i="2"/>
  <c r="E9" i="2"/>
  <c r="F9" i="2"/>
  <c r="E5" i="2"/>
  <c r="F5" i="2"/>
  <c r="E26" i="2"/>
  <c r="F26" i="2"/>
  <c r="E13" i="2"/>
  <c r="F13" i="2"/>
  <c r="A13" i="2"/>
  <c r="E38" i="2"/>
  <c r="F38" i="2"/>
  <c r="E23" i="2"/>
  <c r="F23" i="2"/>
  <c r="E4" i="2"/>
  <c r="F4" i="2"/>
  <c r="E12" i="2"/>
  <c r="F12" i="2"/>
  <c r="N66" i="3"/>
  <c r="O69" i="3"/>
  <c r="N58" i="3"/>
  <c r="O58" i="3"/>
  <c r="N59" i="3"/>
  <c r="O59" i="3"/>
  <c r="N60" i="3"/>
  <c r="O60" i="3"/>
  <c r="N61" i="3"/>
  <c r="O61" i="3"/>
  <c r="C74" i="3"/>
  <c r="D74" i="3"/>
  <c r="D75" i="3"/>
  <c r="D76" i="3"/>
  <c r="D77" i="3"/>
  <c r="C42" i="3"/>
  <c r="D42" i="3"/>
  <c r="C43" i="3"/>
  <c r="D43" i="3"/>
  <c r="D44" i="3"/>
  <c r="D45" i="3"/>
  <c r="N50" i="3"/>
  <c r="O50" i="3"/>
  <c r="N51" i="3"/>
  <c r="O51" i="3"/>
  <c r="N52" i="3"/>
  <c r="O52" i="3"/>
  <c r="C66" i="3"/>
  <c r="D66" i="3"/>
  <c r="D67" i="3"/>
  <c r="D68" i="3"/>
  <c r="O74" i="3"/>
  <c r="N75" i="3"/>
  <c r="O75" i="3"/>
  <c r="N76" i="3"/>
  <c r="O76" i="3"/>
  <c r="N77" i="3"/>
  <c r="O77" i="3"/>
  <c r="N42" i="3"/>
  <c r="O42" i="3"/>
  <c r="N43" i="3"/>
  <c r="O43" i="3"/>
  <c r="N44" i="3"/>
  <c r="O44" i="3"/>
  <c r="C58" i="3"/>
  <c r="D58" i="3"/>
  <c r="C59" i="3"/>
  <c r="D59" i="3"/>
  <c r="C60" i="3"/>
  <c r="D60" i="3"/>
  <c r="C61" i="3"/>
  <c r="D61" i="3"/>
  <c r="C50" i="3"/>
  <c r="A12" i="2"/>
  <c r="A57" i="2" l="1"/>
  <c r="E5" i="10"/>
  <c r="H13" i="2"/>
  <c r="I13" i="2" s="1"/>
  <c r="E12" i="10"/>
  <c r="E8" i="10"/>
  <c r="E3" i="10"/>
  <c r="I49" i="2"/>
  <c r="H5" i="2"/>
  <c r="I5" i="2" s="1"/>
  <c r="H4" i="2"/>
  <c r="I4" i="2" s="1"/>
  <c r="H38" i="2"/>
  <c r="I38" i="2" s="1"/>
  <c r="H19" i="2"/>
  <c r="I19" i="2" s="1"/>
  <c r="H32" i="2"/>
  <c r="I32" i="2" s="1"/>
  <c r="H2" i="2"/>
  <c r="I2" i="2" s="1"/>
  <c r="H33" i="2"/>
  <c r="I33" i="2" s="1"/>
  <c r="H12" i="2"/>
  <c r="H23" i="2"/>
  <c r="I23" i="2" s="1"/>
  <c r="H26" i="2"/>
  <c r="I26" i="2" s="1"/>
  <c r="H9" i="2"/>
  <c r="E52" i="3"/>
  <c r="E6" i="10"/>
  <c r="E10" i="10"/>
  <c r="E7" i="10"/>
  <c r="E9" i="10"/>
  <c r="E24" i="2"/>
  <c r="F24" i="2"/>
  <c r="E25" i="2"/>
  <c r="F25" i="2"/>
  <c r="E17" i="2"/>
  <c r="F17" i="2"/>
  <c r="E37" i="2"/>
  <c r="F37" i="2"/>
  <c r="E36" i="2"/>
  <c r="F36" i="2"/>
  <c r="E22" i="2"/>
  <c r="F22" i="2"/>
  <c r="E6" i="2"/>
  <c r="F6" i="2"/>
  <c r="E15" i="2"/>
  <c r="F15" i="2"/>
  <c r="E7" i="2"/>
  <c r="F7" i="2"/>
  <c r="E34" i="2"/>
  <c r="F34" i="2"/>
  <c r="E21" i="2"/>
  <c r="F21" i="2"/>
  <c r="A19" i="2"/>
  <c r="A33" i="2"/>
  <c r="A32" i="2"/>
  <c r="A26" i="2"/>
  <c r="A5" i="2"/>
  <c r="A77" i="2" s="1"/>
  <c r="A9" i="2"/>
  <c r="A4" i="2"/>
  <c r="A23" i="2"/>
  <c r="A38" i="2"/>
  <c r="A24" i="2"/>
  <c r="A21" i="2"/>
  <c r="A34" i="2"/>
  <c r="A7" i="2"/>
  <c r="A68" i="2" s="1"/>
  <c r="A15" i="2"/>
  <c r="A6" i="2"/>
  <c r="A22" i="2"/>
  <c r="A37" i="2"/>
  <c r="A17" i="2"/>
  <c r="A11" i="2"/>
  <c r="A16" i="2"/>
  <c r="A59" i="2" s="1"/>
  <c r="A25" i="2"/>
  <c r="A35" i="2"/>
  <c r="A56" i="2" s="1"/>
  <c r="A14" i="2"/>
  <c r="A55" i="2" s="1"/>
  <c r="A18" i="2"/>
  <c r="A27" i="2"/>
  <c r="A28" i="2"/>
  <c r="A29" i="2"/>
  <c r="A50" i="2" s="1"/>
  <c r="A30" i="2"/>
  <c r="A47" i="2" s="1"/>
  <c r="A74" i="2" l="1"/>
  <c r="A67" i="2"/>
  <c r="A70" i="2"/>
  <c r="A48" i="2"/>
  <c r="A58" i="2"/>
  <c r="A72" i="2"/>
  <c r="A66" i="2"/>
  <c r="A65" i="2"/>
  <c r="A69" i="2"/>
  <c r="A73" i="2"/>
  <c r="A78" i="2"/>
  <c r="I48" i="2"/>
  <c r="E51" i="3"/>
  <c r="A49" i="2"/>
  <c r="A62" i="2"/>
  <c r="A71" i="2"/>
  <c r="A76" i="2"/>
  <c r="A81" i="2"/>
  <c r="A79" i="2"/>
  <c r="A82" i="2"/>
  <c r="F49" i="2"/>
  <c r="E49" i="2"/>
  <c r="C49" i="2"/>
  <c r="D49" i="2"/>
  <c r="H21" i="2"/>
  <c r="I21" i="2" s="1"/>
  <c r="H24" i="2"/>
  <c r="I24" i="2" s="1"/>
  <c r="A36" i="2"/>
  <c r="A63" i="2"/>
  <c r="A31" i="2"/>
  <c r="A75" i="2" s="1"/>
  <c r="A51" i="2"/>
  <c r="A39" i="2"/>
  <c r="A61" i="2" s="1"/>
  <c r="A60" i="2"/>
  <c r="L67" i="3"/>
  <c r="I81" i="2"/>
  <c r="L68" i="3"/>
  <c r="I82" i="2"/>
  <c r="I76" i="2"/>
  <c r="I77" i="2"/>
  <c r="I72" i="2"/>
  <c r="I73" i="2"/>
  <c r="E75" i="3"/>
  <c r="H7" i="2"/>
  <c r="I7" i="2" s="1"/>
  <c r="H6" i="2"/>
  <c r="I6" i="2" s="1"/>
  <c r="H36" i="2"/>
  <c r="I36" i="2" s="1"/>
  <c r="H17" i="2"/>
  <c r="I17" i="2" s="1"/>
  <c r="I16" i="2"/>
  <c r="I39" i="2"/>
  <c r="H34" i="2"/>
  <c r="I34" i="2" s="1"/>
  <c r="I78" i="2" s="1"/>
  <c r="H15" i="2"/>
  <c r="I15" i="2" s="1"/>
  <c r="H22" i="2"/>
  <c r="I22" i="2" s="1"/>
  <c r="H37" i="2"/>
  <c r="I11" i="2"/>
  <c r="H25" i="2"/>
  <c r="I25" i="2" s="1"/>
  <c r="A10" i="2"/>
  <c r="A53" i="2" s="1"/>
  <c r="I80" i="2" l="1"/>
  <c r="C80" i="2" s="1"/>
  <c r="A80" i="2"/>
  <c r="L60" i="3"/>
  <c r="D48" i="2"/>
  <c r="F48" i="2"/>
  <c r="E48" i="2"/>
  <c r="C48" i="2"/>
  <c r="D77" i="2"/>
  <c r="C77" i="2"/>
  <c r="F77" i="2"/>
  <c r="E77" i="2"/>
  <c r="D72" i="2"/>
  <c r="C72" i="2"/>
  <c r="E72" i="2"/>
  <c r="F72" i="2"/>
  <c r="D80" i="2"/>
  <c r="F80" i="2"/>
  <c r="C73" i="2"/>
  <c r="D73" i="2"/>
  <c r="F73" i="2"/>
  <c r="E73" i="2"/>
  <c r="D78" i="2"/>
  <c r="C78" i="2"/>
  <c r="E78" i="2"/>
  <c r="F78" i="2"/>
  <c r="C82" i="2"/>
  <c r="D82" i="2"/>
  <c r="E82" i="2"/>
  <c r="F82" i="2"/>
  <c r="D81" i="2"/>
  <c r="C81" i="2"/>
  <c r="F81" i="2"/>
  <c r="E81" i="2"/>
  <c r="C76" i="2"/>
  <c r="D76" i="2"/>
  <c r="F76" i="2"/>
  <c r="E76" i="2"/>
  <c r="L77" i="3"/>
  <c r="I61" i="2"/>
  <c r="L66" i="3"/>
  <c r="K38" i="3"/>
  <c r="J38" i="3"/>
  <c r="A20" i="2"/>
  <c r="A54" i="2" s="1"/>
  <c r="A52" i="2"/>
  <c r="E74" i="3"/>
  <c r="I71" i="2"/>
  <c r="L59" i="3"/>
  <c r="I68" i="2"/>
  <c r="I70" i="2"/>
  <c r="E43" i="3"/>
  <c r="I69" i="2"/>
  <c r="I65" i="2"/>
  <c r="I67" i="2"/>
  <c r="L52" i="3"/>
  <c r="L51" i="3"/>
  <c r="I66" i="2"/>
  <c r="I62" i="2"/>
  <c r="E68" i="3"/>
  <c r="I64" i="2"/>
  <c r="I63" i="2"/>
  <c r="I59" i="2"/>
  <c r="L75" i="3"/>
  <c r="I60" i="2"/>
  <c r="E80" i="2" l="1"/>
  <c r="A64" i="2"/>
  <c r="J39" i="3"/>
  <c r="C68" i="2"/>
  <c r="D68" i="2"/>
  <c r="F68" i="2"/>
  <c r="E68" i="2"/>
  <c r="D63" i="2"/>
  <c r="C63" i="2"/>
  <c r="F63" i="2"/>
  <c r="E63" i="2"/>
  <c r="D62" i="2"/>
  <c r="C62" i="2"/>
  <c r="F62" i="2"/>
  <c r="E62" i="2"/>
  <c r="C67" i="2"/>
  <c r="D67" i="2"/>
  <c r="F67" i="2"/>
  <c r="E67" i="2"/>
  <c r="C71" i="2"/>
  <c r="D71" i="2"/>
  <c r="F71" i="2"/>
  <c r="E71" i="2"/>
  <c r="C60" i="2"/>
  <c r="F60" i="2"/>
  <c r="D60" i="2"/>
  <c r="E60" i="2"/>
  <c r="C59" i="2"/>
  <c r="D59" i="2"/>
  <c r="F59" i="2"/>
  <c r="E59" i="2"/>
  <c r="D69" i="2"/>
  <c r="C69" i="2"/>
  <c r="F69" i="2"/>
  <c r="E69" i="2"/>
  <c r="C64" i="2"/>
  <c r="D64" i="2"/>
  <c r="F64" i="2"/>
  <c r="E64" i="2"/>
  <c r="D66" i="2"/>
  <c r="C66" i="2"/>
  <c r="E66" i="2"/>
  <c r="F66" i="2"/>
  <c r="C65" i="2"/>
  <c r="D65" i="2"/>
  <c r="E65" i="2"/>
  <c r="F65" i="2"/>
  <c r="C70" i="2"/>
  <c r="D70" i="2"/>
  <c r="F70" i="2"/>
  <c r="E70" i="2"/>
  <c r="E61" i="2"/>
  <c r="C61" i="2"/>
  <c r="F61" i="2"/>
  <c r="D61" i="2"/>
  <c r="K70" i="3"/>
  <c r="J70" i="3"/>
  <c r="E66" i="3"/>
  <c r="G22" i="3"/>
  <c r="F22" i="3"/>
  <c r="L50" i="3"/>
  <c r="K22" i="3"/>
  <c r="J22" i="3"/>
  <c r="J15" i="3"/>
  <c r="E42" i="3"/>
  <c r="G30" i="3"/>
  <c r="F30" i="3"/>
  <c r="J23" i="3" l="1"/>
  <c r="F23" i="3"/>
  <c r="J71" i="3"/>
  <c r="F31" i="3"/>
  <c r="G70" i="3"/>
  <c r="F70" i="3"/>
  <c r="K54" i="3"/>
  <c r="J54" i="3"/>
  <c r="G46" i="3"/>
  <c r="F46" i="3"/>
  <c r="F71" i="3" l="1"/>
  <c r="F47" i="3"/>
  <c r="J55" i="3"/>
  <c r="H8" i="2" l="1"/>
  <c r="I8" i="2" s="1"/>
  <c r="L44" i="3" l="1"/>
  <c r="I57" i="2"/>
  <c r="H31" i="2"/>
  <c r="I31" i="2" s="1"/>
  <c r="I75" i="2" s="1"/>
  <c r="H10" i="2"/>
  <c r="I10" i="2" s="1"/>
  <c r="H14" i="2"/>
  <c r="I14" i="2" s="1"/>
  <c r="H35" i="2"/>
  <c r="I35" i="2" s="1"/>
  <c r="H20" i="2"/>
  <c r="H18" i="2"/>
  <c r="H30" i="2"/>
  <c r="I79" i="2" l="1"/>
  <c r="L74" i="3"/>
  <c r="I58" i="2"/>
  <c r="E75" i="2"/>
  <c r="C75" i="2"/>
  <c r="D75" i="2"/>
  <c r="F75" i="2"/>
  <c r="D57" i="2"/>
  <c r="E57" i="2"/>
  <c r="C57" i="2"/>
  <c r="F57" i="2"/>
  <c r="I50" i="2"/>
  <c r="L43" i="3"/>
  <c r="I54" i="2"/>
  <c r="I30" i="2"/>
  <c r="I47" i="2" s="1"/>
  <c r="I55" i="2"/>
  <c r="I56" i="2"/>
  <c r="I52" i="2"/>
  <c r="E59" i="3"/>
  <c r="I53" i="2"/>
  <c r="E60" i="3"/>
  <c r="I51" i="2"/>
  <c r="C47" i="2" l="1"/>
  <c r="D47" i="2"/>
  <c r="E47" i="2"/>
  <c r="F47" i="2"/>
  <c r="L61" i="3"/>
  <c r="G38" i="3"/>
  <c r="F38" i="3"/>
  <c r="C58" i="2"/>
  <c r="F58" i="2"/>
  <c r="E58" i="2"/>
  <c r="D58" i="2"/>
  <c r="J78" i="3"/>
  <c r="K78" i="3"/>
  <c r="I74" i="2"/>
  <c r="F79" i="2"/>
  <c r="D79" i="2"/>
  <c r="C79" i="2"/>
  <c r="E79" i="2"/>
  <c r="F55" i="2"/>
  <c r="E55" i="2"/>
  <c r="D55" i="2"/>
  <c r="C55" i="2"/>
  <c r="F51" i="2"/>
  <c r="D51" i="2"/>
  <c r="C51" i="2"/>
  <c r="E51" i="2"/>
  <c r="E52" i="2"/>
  <c r="F52" i="2"/>
  <c r="C52" i="2"/>
  <c r="D52" i="2"/>
  <c r="D56" i="2"/>
  <c r="F56" i="2"/>
  <c r="C56" i="2"/>
  <c r="E56" i="2"/>
  <c r="E53" i="2"/>
  <c r="F53" i="2"/>
  <c r="D53" i="2"/>
  <c r="C53" i="2"/>
  <c r="F54" i="2"/>
  <c r="E54" i="2"/>
  <c r="D54" i="2"/>
  <c r="C54" i="2"/>
  <c r="F50" i="2"/>
  <c r="C50" i="2"/>
  <c r="D50" i="2"/>
  <c r="E50" i="2"/>
  <c r="J6" i="3"/>
  <c r="K6" i="3"/>
  <c r="L42" i="3"/>
  <c r="G14" i="3"/>
  <c r="F14" i="3"/>
  <c r="E50" i="3"/>
  <c r="F39" i="3" l="1"/>
  <c r="J62" i="3"/>
  <c r="K62" i="3"/>
  <c r="J79" i="3"/>
  <c r="E76" i="3"/>
  <c r="J30" i="3"/>
  <c r="K30" i="3"/>
  <c r="F74" i="2"/>
  <c r="C74" i="2"/>
  <c r="D74" i="2"/>
  <c r="E74" i="2"/>
  <c r="F15" i="3"/>
  <c r="J7" i="3"/>
  <c r="J46" i="3"/>
  <c r="K46" i="3"/>
  <c r="G62" i="3"/>
  <c r="F62" i="3"/>
  <c r="G6" i="3"/>
  <c r="F6" i="3"/>
  <c r="G54" i="3"/>
  <c r="F54" i="3"/>
  <c r="N74" i="3"/>
  <c r="G78" i="3" l="1"/>
  <c r="F78" i="3"/>
  <c r="J31" i="3"/>
  <c r="J63" i="3"/>
  <c r="F63" i="3"/>
  <c r="F55" i="3"/>
  <c r="F7" i="3"/>
  <c r="J47" i="3"/>
  <c r="F79" i="3" l="1"/>
</calcChain>
</file>

<file path=xl/sharedStrings.xml><?xml version="1.0" encoding="utf-8"?>
<sst xmlns="http://schemas.openxmlformats.org/spreadsheetml/2006/main" count="263" uniqueCount="86">
  <si>
    <t>TAKIM ADI</t>
  </si>
  <si>
    <t>OYUNCULAR</t>
  </si>
  <si>
    <t>O SPAREİ ALAYDIK EYİYDİ</t>
  </si>
  <si>
    <t>Öykü Danışık</t>
  </si>
  <si>
    <t>Duygu Gürkan</t>
  </si>
  <si>
    <t>Hakan Danışık</t>
  </si>
  <si>
    <t>Ogün Paşaoğlu</t>
  </si>
  <si>
    <t>Osman Aydın</t>
  </si>
  <si>
    <t>Gediz Ege</t>
  </si>
  <si>
    <t>1.oyun</t>
  </si>
  <si>
    <t>2.oyun</t>
  </si>
  <si>
    <t>Tak.No</t>
  </si>
  <si>
    <t>Takım Toplamı</t>
  </si>
  <si>
    <t>LANE</t>
  </si>
  <si>
    <t>Fatih Mehmet Temelli</t>
  </si>
  <si>
    <t>Timur Özhan</t>
  </si>
  <si>
    <t>Burak Kania</t>
  </si>
  <si>
    <t>Metin Er</t>
  </si>
  <si>
    <t>Filiz Er</t>
  </si>
  <si>
    <t>Emine</t>
  </si>
  <si>
    <t>Yakup</t>
  </si>
  <si>
    <t>Fisun ısdaş</t>
  </si>
  <si>
    <t>Tunay Isdaş</t>
  </si>
  <si>
    <t>Tugay Isdaş</t>
  </si>
  <si>
    <t>BOWLİNG YILDIZLARI</t>
  </si>
  <si>
    <t>İsmail Eser</t>
  </si>
  <si>
    <t>0539 473 0899</t>
  </si>
  <si>
    <t>Berke Başar</t>
  </si>
  <si>
    <t>Sertuğ Arslan</t>
  </si>
  <si>
    <t>Haluk Emre Mete</t>
  </si>
  <si>
    <t>Mert Boran</t>
  </si>
  <si>
    <t>15-16</t>
  </si>
  <si>
    <t>17-18</t>
  </si>
  <si>
    <t>19-20</t>
  </si>
  <si>
    <t>21-22</t>
  </si>
  <si>
    <t>23-24</t>
  </si>
  <si>
    <t>ADI SOYADI</t>
  </si>
  <si>
    <t>1.OYUN</t>
  </si>
  <si>
    <t>2.OYUN</t>
  </si>
  <si>
    <t>3.OYUN</t>
  </si>
  <si>
    <t>4.OYUN</t>
  </si>
  <si>
    <t>TOPLAM</t>
  </si>
  <si>
    <t>TAK.NO</t>
  </si>
  <si>
    <t>Yafes benli</t>
  </si>
  <si>
    <t>Mehmet Emin Doğan</t>
  </si>
  <si>
    <t>Anıl Doğan</t>
  </si>
  <si>
    <t>Enes Kaplan</t>
  </si>
  <si>
    <t>Handikap</t>
  </si>
  <si>
    <t>TAKIM</t>
  </si>
  <si>
    <t>NO</t>
  </si>
  <si>
    <t>1.HAFTA</t>
  </si>
  <si>
    <t>PUAN</t>
  </si>
  <si>
    <t>2.MAÇ</t>
  </si>
  <si>
    <t>1.MAÇ</t>
  </si>
  <si>
    <r>
      <t>H</t>
    </r>
    <r>
      <rPr>
        <sz val="14"/>
        <color theme="1"/>
        <rFont val="Calibri"/>
        <family val="2"/>
        <charset val="162"/>
        <scheme val="minor"/>
      </rPr>
      <t>and.</t>
    </r>
  </si>
  <si>
    <t>MAYE</t>
  </si>
  <si>
    <t>Ömür</t>
  </si>
  <si>
    <t>nusret ispir</t>
  </si>
  <si>
    <t>1. hafta</t>
  </si>
  <si>
    <t>ortalama</t>
  </si>
  <si>
    <t>İSDAŞLAR</t>
  </si>
  <si>
    <t>AĞIR TOPLAR</t>
  </si>
  <si>
    <t>PİNLER HAVAYA</t>
  </si>
  <si>
    <t>ÇOK PİS YENERİZ</t>
  </si>
  <si>
    <t>Fatma Sütçü</t>
  </si>
  <si>
    <t>FALSOCULAR</t>
  </si>
  <si>
    <t>GOONERS</t>
  </si>
  <si>
    <t>ADSIZ</t>
  </si>
  <si>
    <t>Erdoğan Karakullukçu</t>
  </si>
  <si>
    <t>Santo</t>
  </si>
  <si>
    <t>Gumelar</t>
  </si>
  <si>
    <t>Barış Uz</t>
  </si>
  <si>
    <t>CAKARTA</t>
  </si>
  <si>
    <t>Rıchard</t>
  </si>
  <si>
    <t>EN YÜKSEK SKOR 1.OYUN</t>
  </si>
  <si>
    <t>EN YÜKSEK SKOR 2.OYUN</t>
  </si>
  <si>
    <t>EN YÜKSEK SKOR 3.OYUN</t>
  </si>
  <si>
    <t>EN YÜKSEK SKOR 4.OYUN</t>
  </si>
  <si>
    <t>HANDİKAPLI  LİSTE</t>
  </si>
  <si>
    <t>HANDİKAPLI LİSTE</t>
  </si>
  <si>
    <t>Can gürsoy</t>
  </si>
  <si>
    <t>Arslan ray Bendon</t>
  </si>
  <si>
    <t>Mustafa Onur</t>
  </si>
  <si>
    <t>TAKIMLAR</t>
  </si>
  <si>
    <t>EN YÜKSEK  SKOR BAYAN</t>
  </si>
  <si>
    <t>EN YÜKSEK  SKOR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</si>
</sst>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/>
    <xf numFmtId="0" fontId="2" fillId="2" borderId="1" xfId="0" applyFont="1" applyFill="1" applyBorder="1"/>
    <xf numFmtId="0" fontId="1" fillId="0" borderId="6" xfId="0" applyFont="1" applyBorder="1"/>
    <xf numFmtId="0" fontId="0" fillId="0" borderId="7" xfId="0" applyBorder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/>
    <xf numFmtId="0" fontId="0" fillId="0" borderId="9" xfId="0" applyBorder="1"/>
    <xf numFmtId="0" fontId="1" fillId="0" borderId="2" xfId="0" applyFont="1" applyBorder="1"/>
    <xf numFmtId="0" fontId="3" fillId="0" borderId="5" xfId="0" applyFont="1" applyBorder="1"/>
    <xf numFmtId="0" fontId="0" fillId="2" borderId="13" xfId="0" applyFill="1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0" fillId="0" borderId="14" xfId="0" applyBorder="1"/>
    <xf numFmtId="0" fontId="0" fillId="0" borderId="18" xfId="0" applyBorder="1"/>
    <xf numFmtId="2" fontId="0" fillId="0" borderId="17" xfId="0" quotePrefix="1" applyNumberFormat="1" applyBorder="1" applyAlignment="1">
      <alignment horizontal="center"/>
    </xf>
    <xf numFmtId="0" fontId="4" fillId="3" borderId="0" xfId="0" applyFont="1" applyFill="1"/>
    <xf numFmtId="0" fontId="0" fillId="2" borderId="9" xfId="0" applyFill="1" applyBorder="1"/>
    <xf numFmtId="0" fontId="0" fillId="2" borderId="19" xfId="0" applyFill="1" applyBorder="1"/>
    <xf numFmtId="0" fontId="0" fillId="2" borderId="15" xfId="0" applyFill="1" applyBorder="1"/>
    <xf numFmtId="0" fontId="0" fillId="2" borderId="16" xfId="0" applyFill="1" applyBorder="1"/>
    <xf numFmtId="0" fontId="2" fillId="2" borderId="7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2" fillId="4" borderId="7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2" borderId="13" xfId="0" applyFont="1" applyFill="1" applyBorder="1"/>
    <xf numFmtId="0" fontId="1" fillId="4" borderId="13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1" fillId="2" borderId="5" xfId="0" applyFont="1" applyFill="1" applyBorder="1"/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22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0" borderId="0" xfId="0" applyFont="1"/>
    <xf numFmtId="0" fontId="7" fillId="0" borderId="2" xfId="0" applyFont="1" applyBorder="1"/>
    <xf numFmtId="0" fontId="0" fillId="0" borderId="2" xfId="0" applyBorder="1" applyAlignment="1">
      <alignment horizontal="center"/>
    </xf>
    <xf numFmtId="0" fontId="2" fillId="0" borderId="24" xfId="0" applyFont="1" applyBorder="1"/>
    <xf numFmtId="0" fontId="1" fillId="0" borderId="26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/>
    <xf numFmtId="0" fontId="1" fillId="2" borderId="28" xfId="0" applyFont="1" applyFill="1" applyBorder="1" applyAlignment="1">
      <alignment horizontal="center"/>
    </xf>
    <xf numFmtId="0" fontId="1" fillId="0" borderId="29" xfId="0" applyFont="1" applyBorder="1"/>
    <xf numFmtId="0" fontId="3" fillId="0" borderId="2" xfId="0" applyFont="1" applyBorder="1"/>
    <xf numFmtId="0" fontId="1" fillId="0" borderId="27" xfId="0" applyFont="1" applyBorder="1"/>
    <xf numFmtId="0" fontId="3" fillId="0" borderId="21" xfId="0" applyFont="1" applyBorder="1" applyAlignment="1">
      <alignment horizontal="center"/>
    </xf>
    <xf numFmtId="0" fontId="5" fillId="5" borderId="7" xfId="0" applyFont="1" applyFill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1" fontId="0" fillId="0" borderId="1" xfId="0" applyNumberFormat="1" applyBorder="1"/>
    <xf numFmtId="1" fontId="0" fillId="0" borderId="0" xfId="0" applyNumberFormat="1"/>
    <xf numFmtId="3" fontId="0" fillId="0" borderId="7" xfId="0" applyNumberFormat="1" applyBorder="1"/>
    <xf numFmtId="0" fontId="0" fillId="0" borderId="1" xfId="0" applyFont="1" applyBorder="1"/>
    <xf numFmtId="3" fontId="0" fillId="0" borderId="1" xfId="0" applyNumberFormat="1" applyBorder="1"/>
    <xf numFmtId="0" fontId="2" fillId="2" borderId="1" xfId="0" applyFont="1" applyFill="1" applyBorder="1" applyProtection="1">
      <protection locked="0"/>
    </xf>
    <xf numFmtId="3" fontId="0" fillId="2" borderId="7" xfId="0" applyNumberFormat="1" applyFill="1" applyBorder="1"/>
    <xf numFmtId="3" fontId="0" fillId="2" borderId="1" xfId="0" applyNumberFormat="1" applyFill="1" applyBorder="1"/>
    <xf numFmtId="3" fontId="0" fillId="4" borderId="7" xfId="0" applyNumberFormat="1" applyFill="1" applyBorder="1"/>
    <xf numFmtId="3" fontId="0" fillId="4" borderId="1" xfId="0" applyNumberFormat="1" applyFill="1" applyBorder="1"/>
    <xf numFmtId="3" fontId="0" fillId="0" borderId="9" xfId="0" applyNumberFormat="1" applyBorder="1"/>
    <xf numFmtId="3" fontId="0" fillId="2" borderId="9" xfId="0" applyNumberFormat="1" applyFill="1" applyBorder="1"/>
    <xf numFmtId="0" fontId="0" fillId="0" borderId="10" xfId="0" applyBorder="1"/>
    <xf numFmtId="0" fontId="0" fillId="0" borderId="30" xfId="0" applyBorder="1"/>
    <xf numFmtId="0" fontId="2" fillId="4" borderId="25" xfId="0" applyFont="1" applyFill="1" applyBorder="1"/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/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/>
    <xf numFmtId="0" fontId="0" fillId="0" borderId="3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34" xfId="0" quotePrefix="1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0" xfId="0" applyBorder="1"/>
    <xf numFmtId="0" fontId="0" fillId="0" borderId="38" xfId="0" applyBorder="1"/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23" xfId="0" applyFont="1" applyBorder="1" applyProtection="1">
      <protection locked="0"/>
    </xf>
    <xf numFmtId="0" fontId="0" fillId="0" borderId="0" xfId="0" applyBorder="1" applyAlignment="1">
      <alignment horizontal="center"/>
    </xf>
    <xf numFmtId="0" fontId="0" fillId="4" borderId="0" xfId="0" applyFont="1" applyFill="1" applyBorder="1" applyProtection="1">
      <protection locked="0"/>
    </xf>
    <xf numFmtId="3" fontId="0" fillId="0" borderId="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5" borderId="39" xfId="0" applyFill="1" applyBorder="1"/>
    <xf numFmtId="0" fontId="0" fillId="0" borderId="24" xfId="0" applyBorder="1"/>
    <xf numFmtId="0" fontId="1" fillId="0" borderId="25" xfId="0" applyFont="1" applyBorder="1"/>
    <xf numFmtId="0" fontId="0" fillId="0" borderId="25" xfId="0" applyBorder="1"/>
    <xf numFmtId="3" fontId="0" fillId="0" borderId="24" xfId="0" applyNumberFormat="1" applyBorder="1"/>
    <xf numFmtId="0" fontId="5" fillId="5" borderId="41" xfId="0" applyFont="1" applyFill="1" applyBorder="1"/>
    <xf numFmtId="0" fontId="1" fillId="5" borderId="42" xfId="0" applyFont="1" applyFill="1" applyBorder="1" applyAlignment="1">
      <alignment horizontal="center"/>
    </xf>
    <xf numFmtId="0" fontId="5" fillId="5" borderId="42" xfId="0" applyFont="1" applyFill="1" applyBorder="1"/>
    <xf numFmtId="0" fontId="5" fillId="5" borderId="40" xfId="0" applyFont="1" applyFill="1" applyBorder="1"/>
    <xf numFmtId="0" fontId="0" fillId="5" borderId="37" xfId="0" applyFill="1" applyBorder="1"/>
    <xf numFmtId="0" fontId="0" fillId="5" borderId="43" xfId="0" applyFill="1" applyBorder="1"/>
    <xf numFmtId="0" fontId="1" fillId="0" borderId="11" xfId="0" applyFont="1" applyBorder="1"/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44" xfId="0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4" borderId="12" xfId="0" applyFont="1" applyFill="1" applyBorder="1" applyProtection="1">
      <protection locked="0"/>
    </xf>
    <xf numFmtId="0" fontId="1" fillId="4" borderId="45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3" fontId="2" fillId="0" borderId="1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2" fillId="0" borderId="10" xfId="0" applyFont="1" applyBorder="1"/>
    <xf numFmtId="0" fontId="2" fillId="0" borderId="13" xfId="0" applyFont="1" applyBorder="1"/>
    <xf numFmtId="1" fontId="0" fillId="0" borderId="22" xfId="0" applyNumberFormat="1" applyBorder="1"/>
    <xf numFmtId="1" fontId="1" fillId="0" borderId="23" xfId="0" applyNumberFormat="1" applyFont="1" applyBorder="1" applyAlignment="1">
      <alignment horizontal="center"/>
    </xf>
    <xf numFmtId="1" fontId="0" fillId="0" borderId="23" xfId="0" applyNumberFormat="1" applyBorder="1"/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k&#305;mlar%20ligi%2010%20YED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RLAR"/>
      <sheetName val="5 aralık"/>
      <sheetName val="12 aralık"/>
      <sheetName val="26 aralık"/>
      <sheetName val="2 ocak"/>
      <sheetName val="9 ocak"/>
      <sheetName val="SIRALAMA"/>
    </sheetNames>
    <sheetDataSet>
      <sheetData sheetId="0" refreshError="1">
        <row r="3">
          <cell r="B3" t="str">
            <v>AĞIR TOPLAR</v>
          </cell>
          <cell r="C3" t="str">
            <v>Ömür</v>
          </cell>
        </row>
        <row r="4">
          <cell r="C4" t="str">
            <v>Nusret İspir</v>
          </cell>
        </row>
        <row r="5">
          <cell r="C5" t="str">
            <v>Ogün Paşaoğlu</v>
          </cell>
        </row>
        <row r="6">
          <cell r="C6" t="str">
            <v>Osman Aydın</v>
          </cell>
        </row>
        <row r="7">
          <cell r="C7" t="str">
            <v>Gediz Ege</v>
          </cell>
        </row>
        <row r="8">
          <cell r="C8" t="str">
            <v>Öykü Danışık</v>
          </cell>
        </row>
        <row r="9">
          <cell r="C9" t="str">
            <v>Duygu Gürkan</v>
          </cell>
        </row>
        <row r="10">
          <cell r="C10" t="str">
            <v>Hakan Danışık</v>
          </cell>
        </row>
        <row r="11">
          <cell r="C11" t="str">
            <v>Fatih Mehmet Temelli</v>
          </cell>
        </row>
        <row r="12">
          <cell r="C12" t="str">
            <v>Timur Özhan</v>
          </cell>
        </row>
        <row r="13">
          <cell r="C13" t="str">
            <v>Burak Kania</v>
          </cell>
        </row>
        <row r="14">
          <cell r="C14" t="str">
            <v>Metin Er</v>
          </cell>
        </row>
        <row r="15">
          <cell r="C15" t="str">
            <v>Filiz Er</v>
          </cell>
        </row>
        <row r="16">
          <cell r="C16" t="str">
            <v>Emine</v>
          </cell>
        </row>
        <row r="17">
          <cell r="C17" t="str">
            <v>Yakup</v>
          </cell>
        </row>
        <row r="18">
          <cell r="C18" t="str">
            <v>Füsun ısdaş</v>
          </cell>
        </row>
        <row r="19">
          <cell r="C19" t="str">
            <v>Tunay Isdaş</v>
          </cell>
        </row>
        <row r="20">
          <cell r="C20" t="str">
            <v>Tugay Isdaş</v>
          </cell>
        </row>
        <row r="21">
          <cell r="C21" t="str">
            <v>İsmail Eser</v>
          </cell>
        </row>
        <row r="22">
          <cell r="C22" t="str">
            <v>Barış Su</v>
          </cell>
        </row>
        <row r="24">
          <cell r="C24" t="str">
            <v>Berke Başar</v>
          </cell>
        </row>
        <row r="25">
          <cell r="C25" t="str">
            <v>Sertuğ Arslan</v>
          </cell>
        </row>
        <row r="26">
          <cell r="C26" t="str">
            <v>Haluk Emre Mete</v>
          </cell>
        </row>
        <row r="27">
          <cell r="C27" t="str">
            <v>Mert Boran</v>
          </cell>
        </row>
        <row r="28">
          <cell r="C28" t="str">
            <v>Yafes benli</v>
          </cell>
        </row>
        <row r="29">
          <cell r="C29" t="str">
            <v>Mehmet Emin Doğan</v>
          </cell>
        </row>
        <row r="30">
          <cell r="C30" t="str">
            <v>Anıl Doğan</v>
          </cell>
        </row>
        <row r="31">
          <cell r="C31" t="str">
            <v>Enes Kaplan</v>
          </cell>
        </row>
        <row r="32">
          <cell r="C32" t="str">
            <v>Can Gürsoy</v>
          </cell>
        </row>
        <row r="33">
          <cell r="C33" t="str">
            <v>arslan Ray bendon</v>
          </cell>
        </row>
        <row r="34">
          <cell r="C34" t="str">
            <v>Mustafa Onur</v>
          </cell>
        </row>
        <row r="39">
          <cell r="C3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C6FF-A68D-490C-A0A8-52D7DB2F81D5}">
  <dimension ref="A1:N82"/>
  <sheetViews>
    <sheetView tabSelected="1" workbookViewId="0">
      <selection activeCell="Q16" sqref="Q16"/>
    </sheetView>
  </sheetViews>
  <sheetFormatPr defaultRowHeight="15" x14ac:dyDescent="0.25"/>
  <cols>
    <col min="1" max="1" width="6.140625" style="3" customWidth="1"/>
    <col min="2" max="2" width="20.7109375" style="54" customWidth="1"/>
    <col min="3" max="6" width="7.5703125" customWidth="1"/>
    <col min="7" max="7" width="1.28515625" customWidth="1"/>
    <col min="8" max="8" width="8.28515625" style="74" customWidth="1"/>
    <col min="9" max="9" width="9.28515625" customWidth="1"/>
    <col min="10" max="10" width="1.28515625" customWidth="1"/>
  </cols>
  <sheetData>
    <row r="1" spans="1:14" ht="15.75" thickBot="1" x14ac:dyDescent="0.3">
      <c r="A1" s="3" t="s">
        <v>48</v>
      </c>
      <c r="B1" s="49"/>
      <c r="H1" s="128" t="s">
        <v>58</v>
      </c>
      <c r="I1" s="47" t="s">
        <v>58</v>
      </c>
      <c r="L1" s="64" t="s">
        <v>79</v>
      </c>
      <c r="M1" s="126"/>
    </row>
    <row r="2" spans="1:14" x14ac:dyDescent="0.25">
      <c r="A2" s="2"/>
      <c r="B2" s="52">
        <f>[1]SKORLAR!C39</f>
        <v>0</v>
      </c>
      <c r="C2" s="1">
        <f>'5 aralık'!J37</f>
        <v>0</v>
      </c>
      <c r="D2" s="1">
        <f>'5 aralık'!K37</f>
        <v>0</v>
      </c>
      <c r="E2" s="1">
        <f>'5 aralık'!J69</f>
        <v>0</v>
      </c>
      <c r="F2" s="116">
        <f>'5 aralık'!K69</f>
        <v>0</v>
      </c>
      <c r="G2" s="120"/>
      <c r="H2" s="142">
        <f>SUM(C2:F2)/4</f>
        <v>0</v>
      </c>
      <c r="I2" s="113">
        <f>(190-H2)*80/100</f>
        <v>152</v>
      </c>
      <c r="J2" s="115"/>
    </row>
    <row r="3" spans="1:14" x14ac:dyDescent="0.25">
      <c r="A3" s="9" t="s">
        <v>49</v>
      </c>
      <c r="B3" s="109" t="s">
        <v>36</v>
      </c>
      <c r="C3" s="36" t="s">
        <v>37</v>
      </c>
      <c r="D3" s="36" t="s">
        <v>38</v>
      </c>
      <c r="E3" s="36" t="s">
        <v>39</v>
      </c>
      <c r="F3" s="117" t="s">
        <v>40</v>
      </c>
      <c r="G3" s="121"/>
      <c r="H3" s="143" t="s">
        <v>59</v>
      </c>
      <c r="I3" s="114" t="s">
        <v>47</v>
      </c>
      <c r="J3" s="124"/>
      <c r="K3" s="1" t="str">
        <f t="shared" ref="K3:K39" si="0">C3</f>
        <v>1.OYUN</v>
      </c>
      <c r="L3" s="1" t="str">
        <f t="shared" ref="L3:L39" si="1">D3</f>
        <v>2.OYUN</v>
      </c>
      <c r="M3" s="1" t="str">
        <f t="shared" ref="M3:M39" si="2">E3</f>
        <v>3.OYUN</v>
      </c>
      <c r="N3" s="1" t="str">
        <f t="shared" ref="N3:N39" si="3">F3</f>
        <v>4.OYUN</v>
      </c>
    </row>
    <row r="4" spans="1:14" x14ac:dyDescent="0.25">
      <c r="A4" s="2">
        <f>'5 aralık'!M26</f>
        <v>8</v>
      </c>
      <c r="B4" s="51" t="str">
        <f>[1]SKORLAR!C30</f>
        <v>Anıl Doğan</v>
      </c>
      <c r="C4" s="11">
        <f>'5 aralık'!J28</f>
        <v>123</v>
      </c>
      <c r="D4" s="11">
        <f>'5 aralık'!K28</f>
        <v>89</v>
      </c>
      <c r="E4" s="11">
        <f>'5 aralık'!F76</f>
        <v>117</v>
      </c>
      <c r="F4" s="118">
        <f>'5 aralık'!G76</f>
        <v>88</v>
      </c>
      <c r="G4" s="122"/>
      <c r="H4" s="144">
        <f>SUM(C4:F4)/4</f>
        <v>104.25</v>
      </c>
      <c r="I4" s="113">
        <f>(190-H4)*80/100</f>
        <v>68.599999999999994</v>
      </c>
      <c r="J4" s="124"/>
      <c r="K4" s="77">
        <f>C4+I4</f>
        <v>191.6</v>
      </c>
      <c r="L4" s="77">
        <f>D4+I4</f>
        <v>157.6</v>
      </c>
      <c r="M4" s="77">
        <f>E4+I4</f>
        <v>185.6</v>
      </c>
      <c r="N4" s="77">
        <f>F4+I4</f>
        <v>156.6</v>
      </c>
    </row>
    <row r="5" spans="1:14" x14ac:dyDescent="0.25">
      <c r="A5" s="2">
        <f>'5 aralık'!B34</f>
        <v>9</v>
      </c>
      <c r="B5" s="51" t="str">
        <f>[1]SKORLAR!C33</f>
        <v>arslan Ray bendon</v>
      </c>
      <c r="C5" s="11">
        <f>'5 aralık'!F35</f>
        <v>127</v>
      </c>
      <c r="D5" s="11">
        <f>'5 aralık'!G35</f>
        <v>122</v>
      </c>
      <c r="E5" s="11">
        <f>'5 aralık'!J59</f>
        <v>117</v>
      </c>
      <c r="F5" s="118">
        <f>'5 aralık'!K59</f>
        <v>102</v>
      </c>
      <c r="G5" s="122"/>
      <c r="H5" s="144">
        <f>SUM(C5:F5)/4</f>
        <v>117</v>
      </c>
      <c r="I5" s="113">
        <f>(190-H5)*80/100</f>
        <v>58.4</v>
      </c>
      <c r="J5" s="124"/>
      <c r="K5" s="77">
        <f t="shared" ref="K5:K39" si="4">C5+I5</f>
        <v>185.4</v>
      </c>
      <c r="L5" s="77">
        <f t="shared" ref="L5:L39" si="5">D5+I5</f>
        <v>180.4</v>
      </c>
      <c r="M5" s="77">
        <f t="shared" ref="M5:M39" si="6">E5+I5</f>
        <v>175.4</v>
      </c>
      <c r="N5" s="77">
        <f t="shared" ref="N5:N39" si="7">F5+I5</f>
        <v>160.4</v>
      </c>
    </row>
    <row r="6" spans="1:14" x14ac:dyDescent="0.25">
      <c r="A6" s="2">
        <f>'5 aralık'!M18</f>
        <v>6</v>
      </c>
      <c r="B6" s="51" t="str">
        <f>[1]SKORLAR!C22</f>
        <v>Barış Su</v>
      </c>
      <c r="C6" s="11">
        <f>'5 aralık'!J19</f>
        <v>155</v>
      </c>
      <c r="D6" s="11">
        <f>'5 aralık'!K19</f>
        <v>211</v>
      </c>
      <c r="E6" s="11">
        <f>'5 aralık'!J51</f>
        <v>165</v>
      </c>
      <c r="F6" s="118">
        <f>'5 aralık'!K51</f>
        <v>167</v>
      </c>
      <c r="G6" s="122"/>
      <c r="H6" s="144">
        <f>SUM(C6:F6)/4</f>
        <v>174.5</v>
      </c>
      <c r="I6" s="113">
        <f>(190-H6)*80/100</f>
        <v>12.4</v>
      </c>
      <c r="J6" s="124"/>
      <c r="K6" s="77">
        <f t="shared" si="4"/>
        <v>167.4</v>
      </c>
      <c r="L6" s="77">
        <f t="shared" si="5"/>
        <v>223.4</v>
      </c>
      <c r="M6" s="77">
        <f t="shared" si="6"/>
        <v>177.4</v>
      </c>
      <c r="N6" s="77">
        <f t="shared" si="7"/>
        <v>179.4</v>
      </c>
    </row>
    <row r="7" spans="1:14" x14ac:dyDescent="0.25">
      <c r="A7" s="2">
        <f>'5 aralık'!B26</f>
        <v>7</v>
      </c>
      <c r="B7" s="51" t="str">
        <f>[1]SKORLAR!C24</f>
        <v>Berke Başar</v>
      </c>
      <c r="C7" s="1">
        <f>'5 aralık'!F26</f>
        <v>154</v>
      </c>
      <c r="D7" s="1">
        <f>'5 aralık'!G26</f>
        <v>127</v>
      </c>
      <c r="E7" s="1">
        <f>'5 aralık'!F42</f>
        <v>144</v>
      </c>
      <c r="F7" s="116">
        <f>'5 aralık'!G42</f>
        <v>184</v>
      </c>
      <c r="G7" s="122"/>
      <c r="H7" s="144">
        <f>SUM(C7:F7)/4</f>
        <v>152.25</v>
      </c>
      <c r="I7" s="113">
        <f>(190-H7)*80/100</f>
        <v>30.2</v>
      </c>
      <c r="J7" s="124"/>
      <c r="K7" s="77">
        <f t="shared" si="4"/>
        <v>184.2</v>
      </c>
      <c r="L7" s="77">
        <f t="shared" si="5"/>
        <v>157.19999999999999</v>
      </c>
      <c r="M7" s="77">
        <f t="shared" si="6"/>
        <v>174.2</v>
      </c>
      <c r="N7" s="77">
        <f t="shared" si="7"/>
        <v>214.2</v>
      </c>
    </row>
    <row r="8" spans="1:14" x14ac:dyDescent="0.25">
      <c r="A8" s="2">
        <v>3</v>
      </c>
      <c r="B8" s="51" t="str">
        <f>[1]SKORLAR!C13</f>
        <v>Burak Kania</v>
      </c>
      <c r="C8" s="1">
        <f>'5 aralık'!F12</f>
        <v>182</v>
      </c>
      <c r="D8" s="1">
        <f>'5 aralık'!G12</f>
        <v>146</v>
      </c>
      <c r="E8" s="1">
        <f>'5 aralık'!J44</f>
        <v>153</v>
      </c>
      <c r="F8" s="116">
        <f>'5 aralık'!K44</f>
        <v>166</v>
      </c>
      <c r="G8" s="122"/>
      <c r="H8" s="144">
        <f>SUM(C8:F8)/4</f>
        <v>161.75</v>
      </c>
      <c r="I8" s="113">
        <f>(190-H8)*80/100</f>
        <v>22.6</v>
      </c>
      <c r="J8" s="124"/>
      <c r="K8" s="77">
        <f t="shared" si="4"/>
        <v>204.6</v>
      </c>
      <c r="L8" s="77">
        <f t="shared" si="5"/>
        <v>168.6</v>
      </c>
      <c r="M8" s="77">
        <f t="shared" si="6"/>
        <v>175.6</v>
      </c>
      <c r="N8" s="77">
        <f t="shared" si="7"/>
        <v>188.6</v>
      </c>
    </row>
    <row r="9" spans="1:14" x14ac:dyDescent="0.25">
      <c r="A9" s="2">
        <f>'5 aralık'!B34</f>
        <v>9</v>
      </c>
      <c r="B9" s="51" t="str">
        <f>[1]SKORLAR!C32</f>
        <v>Can Gürsoy</v>
      </c>
      <c r="C9" s="1">
        <f>'5 aralık'!F34</f>
        <v>0</v>
      </c>
      <c r="D9" s="1">
        <f>'5 aralık'!G34</f>
        <v>0</v>
      </c>
      <c r="E9" s="1">
        <f>'5 aralık'!J58</f>
        <v>0</v>
      </c>
      <c r="F9" s="116">
        <f>'5 aralık'!K58</f>
        <v>0</v>
      </c>
      <c r="G9" s="122"/>
      <c r="H9" s="144">
        <f>SUM(C9:F9)/4</f>
        <v>0</v>
      </c>
      <c r="I9" s="113">
        <v>0</v>
      </c>
      <c r="J9" s="124"/>
      <c r="K9" s="77">
        <f t="shared" si="4"/>
        <v>0</v>
      </c>
      <c r="L9" s="77">
        <f t="shared" si="5"/>
        <v>0</v>
      </c>
      <c r="M9" s="77">
        <f t="shared" si="6"/>
        <v>0</v>
      </c>
      <c r="N9" s="77">
        <f t="shared" si="7"/>
        <v>0</v>
      </c>
    </row>
    <row r="10" spans="1:14" x14ac:dyDescent="0.25">
      <c r="A10" s="2">
        <f>A8</f>
        <v>3</v>
      </c>
      <c r="B10" s="51" t="str">
        <f>[1]SKORLAR!C9</f>
        <v>Duygu Gürkan</v>
      </c>
      <c r="C10" s="34">
        <f>'5 aralık'!J4</f>
        <v>146</v>
      </c>
      <c r="D10" s="34">
        <f>'5 aralık'!K4</f>
        <v>172</v>
      </c>
      <c r="E10" s="1">
        <f>'5 aralık'!F60</f>
        <v>176</v>
      </c>
      <c r="F10" s="116">
        <f>'5 aralık'!G60</f>
        <v>169</v>
      </c>
      <c r="G10" s="122"/>
      <c r="H10" s="144">
        <f>SUM(C10:F10)/4</f>
        <v>165.75</v>
      </c>
      <c r="I10" s="113">
        <f>(190-H10)*80/100</f>
        <v>19.399999999999999</v>
      </c>
      <c r="J10" s="124"/>
      <c r="K10" s="77">
        <f t="shared" si="4"/>
        <v>165.4</v>
      </c>
      <c r="L10" s="77">
        <f t="shared" si="5"/>
        <v>191.4</v>
      </c>
      <c r="M10" s="77">
        <f t="shared" si="6"/>
        <v>195.4</v>
      </c>
      <c r="N10" s="77">
        <f t="shared" si="7"/>
        <v>188.4</v>
      </c>
    </row>
    <row r="11" spans="1:14" x14ac:dyDescent="0.25">
      <c r="A11" s="2">
        <f>'5 aralık'!M10</f>
        <v>4</v>
      </c>
      <c r="B11" s="52" t="str">
        <f>[1]SKORLAR!C16</f>
        <v>Emine</v>
      </c>
      <c r="C11" s="1">
        <f>'5 aralık'!J12</f>
        <v>148</v>
      </c>
      <c r="D11" s="1">
        <f>'5 aralık'!K12</f>
        <v>149</v>
      </c>
      <c r="E11" s="1">
        <f>'5 aralık'!J76</f>
        <v>0</v>
      </c>
      <c r="F11" s="116">
        <f>'5 aralık'!K76</f>
        <v>0</v>
      </c>
      <c r="G11" s="122"/>
      <c r="H11" s="144">
        <f>SUM(C11:F11)/2</f>
        <v>148.5</v>
      </c>
      <c r="I11" s="113">
        <f>(190-H11)*80/100</f>
        <v>33.200000000000003</v>
      </c>
      <c r="J11" s="124"/>
      <c r="K11" s="77">
        <f t="shared" si="4"/>
        <v>181.2</v>
      </c>
      <c r="L11" s="77">
        <f t="shared" si="5"/>
        <v>182.2</v>
      </c>
      <c r="M11" s="77">
        <f t="shared" si="6"/>
        <v>33.200000000000003</v>
      </c>
      <c r="N11" s="77">
        <f t="shared" si="7"/>
        <v>33.200000000000003</v>
      </c>
    </row>
    <row r="12" spans="1:14" x14ac:dyDescent="0.25">
      <c r="A12" s="2">
        <f>'5 aralık'!$M$26</f>
        <v>8</v>
      </c>
      <c r="B12" s="52" t="str">
        <f>[1]SKORLAR!C31</f>
        <v>Enes Kaplan</v>
      </c>
      <c r="C12" s="1">
        <f>'5 aralık'!J29</f>
        <v>0</v>
      </c>
      <c r="D12" s="1">
        <f>'5 aralık'!K29</f>
        <v>0</v>
      </c>
      <c r="E12" s="1">
        <f>'5 aralık'!F77</f>
        <v>0</v>
      </c>
      <c r="F12" s="116">
        <f>'5 aralık'!G77</f>
        <v>0</v>
      </c>
      <c r="G12" s="122"/>
      <c r="H12" s="144">
        <f>SUM(C12:F12)/4</f>
        <v>0</v>
      </c>
      <c r="I12" s="113">
        <v>0</v>
      </c>
      <c r="J12" s="124"/>
      <c r="K12" s="77">
        <f t="shared" si="4"/>
        <v>0</v>
      </c>
      <c r="L12" s="77">
        <f t="shared" si="5"/>
        <v>0</v>
      </c>
      <c r="M12" s="77">
        <f t="shared" si="6"/>
        <v>0</v>
      </c>
      <c r="N12" s="77">
        <f t="shared" si="7"/>
        <v>0</v>
      </c>
    </row>
    <row r="13" spans="1:14" x14ac:dyDescent="0.25">
      <c r="A13" s="2">
        <f>'5 aralık'!$B$34</f>
        <v>9</v>
      </c>
      <c r="B13" s="52" t="str">
        <f>'5 aralık'!$D$37</f>
        <v>Erdoğan Karakullukçu</v>
      </c>
      <c r="C13" s="1">
        <f>'5 aralık'!F37</f>
        <v>184</v>
      </c>
      <c r="D13" s="1">
        <f>'5 aralık'!G37</f>
        <v>154</v>
      </c>
      <c r="E13" s="1">
        <f>'5 aralık'!J61</f>
        <v>143</v>
      </c>
      <c r="F13" s="116">
        <f>'5 aralık'!K61</f>
        <v>188</v>
      </c>
      <c r="G13" s="122"/>
      <c r="H13" s="144">
        <f>SUM(C13:F13)/4</f>
        <v>167.25</v>
      </c>
      <c r="I13" s="113">
        <f>(190-H13)*80/100</f>
        <v>18.2</v>
      </c>
      <c r="J13" s="124"/>
      <c r="K13" s="77">
        <f t="shared" si="4"/>
        <v>202.2</v>
      </c>
      <c r="L13" s="77">
        <f t="shared" si="5"/>
        <v>172.2</v>
      </c>
      <c r="M13" s="77">
        <f t="shared" si="6"/>
        <v>161.19999999999999</v>
      </c>
      <c r="N13" s="77">
        <f t="shared" si="7"/>
        <v>206.2</v>
      </c>
    </row>
    <row r="14" spans="1:14" x14ac:dyDescent="0.25">
      <c r="A14" s="2">
        <f>'5 aralık'!B10</f>
        <v>3</v>
      </c>
      <c r="B14" s="53" t="str">
        <f>[1]SKORLAR!C11</f>
        <v>Fatih Mehmet Temelli</v>
      </c>
      <c r="C14" s="1">
        <f>'5 aralık'!F10</f>
        <v>233</v>
      </c>
      <c r="D14" s="1">
        <f>'5 aralık'!G10</f>
        <v>152</v>
      </c>
      <c r="E14" s="1">
        <f>'5 aralık'!J42</f>
        <v>177</v>
      </c>
      <c r="F14" s="116">
        <f>'5 aralık'!K42</f>
        <v>183</v>
      </c>
      <c r="G14" s="122"/>
      <c r="H14" s="144">
        <f>SUM(C14:F14)/4</f>
        <v>186.25</v>
      </c>
      <c r="I14" s="113">
        <f>(190-H14)*80/100</f>
        <v>3</v>
      </c>
      <c r="J14" s="124"/>
      <c r="K14" s="77">
        <f t="shared" si="4"/>
        <v>236</v>
      </c>
      <c r="L14" s="77">
        <f t="shared" si="5"/>
        <v>155</v>
      </c>
      <c r="M14" s="77">
        <f t="shared" si="6"/>
        <v>180</v>
      </c>
      <c r="N14" s="77">
        <f t="shared" si="7"/>
        <v>186</v>
      </c>
    </row>
    <row r="15" spans="1:14" x14ac:dyDescent="0.25">
      <c r="A15" s="2">
        <f>'5 aralık'!M18</f>
        <v>6</v>
      </c>
      <c r="B15" s="53" t="s">
        <v>64</v>
      </c>
      <c r="C15" s="1">
        <f>'5 aralık'!J20</f>
        <v>128</v>
      </c>
      <c r="D15" s="1">
        <f>'5 aralık'!K20</f>
        <v>145</v>
      </c>
      <c r="E15" s="1">
        <f>'5 aralık'!J52</f>
        <v>130</v>
      </c>
      <c r="F15" s="116">
        <f>'5 aralık'!K52</f>
        <v>137</v>
      </c>
      <c r="G15" s="122"/>
      <c r="H15" s="144">
        <f>SUM(C15:F15)/4</f>
        <v>135</v>
      </c>
      <c r="I15" s="113">
        <f>(190-H15)*80/100</f>
        <v>44</v>
      </c>
      <c r="J15" s="124"/>
      <c r="K15" s="77">
        <f t="shared" si="4"/>
        <v>172</v>
      </c>
      <c r="L15" s="77">
        <f t="shared" si="5"/>
        <v>189</v>
      </c>
      <c r="M15" s="77">
        <f t="shared" si="6"/>
        <v>174</v>
      </c>
      <c r="N15" s="77">
        <f t="shared" si="7"/>
        <v>181</v>
      </c>
    </row>
    <row r="16" spans="1:14" x14ac:dyDescent="0.25">
      <c r="A16" s="2">
        <f>'5 aralık'!M10</f>
        <v>4</v>
      </c>
      <c r="B16" s="53" t="str">
        <f>[1]SKORLAR!C15</f>
        <v>Filiz Er</v>
      </c>
      <c r="C16" s="1">
        <f>'5 aralık'!J11</f>
        <v>154</v>
      </c>
      <c r="D16" s="1">
        <f>'5 aralık'!K11</f>
        <v>0</v>
      </c>
      <c r="E16" s="1">
        <f>'5 aralık'!J75</f>
        <v>161</v>
      </c>
      <c r="F16" s="116">
        <f>'5 aralık'!K75</f>
        <v>171</v>
      </c>
      <c r="G16" s="122"/>
      <c r="H16" s="144">
        <f>SUM(C16:F16)/3</f>
        <v>162</v>
      </c>
      <c r="I16" s="113">
        <f>(190-H16)*80/100</f>
        <v>22.4</v>
      </c>
      <c r="J16" s="124"/>
      <c r="K16" s="77">
        <f t="shared" si="4"/>
        <v>176.4</v>
      </c>
      <c r="L16" s="77">
        <f t="shared" si="5"/>
        <v>22.4</v>
      </c>
      <c r="M16" s="77">
        <f t="shared" si="6"/>
        <v>183.4</v>
      </c>
      <c r="N16" s="77">
        <f t="shared" si="7"/>
        <v>193.4</v>
      </c>
    </row>
    <row r="17" spans="1:14" x14ac:dyDescent="0.25">
      <c r="A17" s="2">
        <f>'5 aralık'!B18</f>
        <v>5</v>
      </c>
      <c r="B17" s="53" t="str">
        <f>[1]SKORLAR!C18</f>
        <v>Füsun ısdaş</v>
      </c>
      <c r="C17" s="1">
        <f>'5 aralık'!F18</f>
        <v>175</v>
      </c>
      <c r="D17" s="1">
        <f>'5 aralık'!G18</f>
        <v>108</v>
      </c>
      <c r="E17" s="1">
        <f>'5 aralık'!F66</f>
        <v>134</v>
      </c>
      <c r="F17" s="116">
        <f>'5 aralık'!G66</f>
        <v>151</v>
      </c>
      <c r="G17" s="122"/>
      <c r="H17" s="144">
        <f>SUM(C17:F17)/4</f>
        <v>142</v>
      </c>
      <c r="I17" s="113">
        <f>(190-H17)*80/100</f>
        <v>38.4</v>
      </c>
      <c r="J17" s="124"/>
      <c r="K17" s="77">
        <f t="shared" si="4"/>
        <v>213.4</v>
      </c>
      <c r="L17" s="77">
        <f t="shared" si="5"/>
        <v>146.4</v>
      </c>
      <c r="M17" s="77">
        <f t="shared" si="6"/>
        <v>172.4</v>
      </c>
      <c r="N17" s="77">
        <f t="shared" si="7"/>
        <v>189.4</v>
      </c>
    </row>
    <row r="18" spans="1:14" x14ac:dyDescent="0.25">
      <c r="A18" s="2">
        <f>'5 aralık'!M2</f>
        <v>2</v>
      </c>
      <c r="B18" s="52" t="str">
        <f>[1]SKORLAR!C7</f>
        <v>Gediz Ege</v>
      </c>
      <c r="C18" s="34">
        <f>'5 aralık'!J2</f>
        <v>213</v>
      </c>
      <c r="D18" s="34">
        <f>'5 aralık'!K2</f>
        <v>266</v>
      </c>
      <c r="E18" s="1">
        <f>'5 aralık'!F58</f>
        <v>190</v>
      </c>
      <c r="F18" s="116">
        <f>'5 aralık'!G58</f>
        <v>156</v>
      </c>
      <c r="G18" s="122"/>
      <c r="H18" s="144">
        <f>SUM(C18:F18)/4</f>
        <v>206.25</v>
      </c>
      <c r="I18" s="113">
        <v>0</v>
      </c>
      <c r="J18" s="124"/>
      <c r="K18" s="77">
        <f t="shared" si="4"/>
        <v>213</v>
      </c>
      <c r="L18" s="77">
        <f t="shared" si="5"/>
        <v>266</v>
      </c>
      <c r="M18" s="77">
        <f t="shared" si="6"/>
        <v>190</v>
      </c>
      <c r="N18" s="77">
        <f t="shared" si="7"/>
        <v>156</v>
      </c>
    </row>
    <row r="19" spans="1:14" x14ac:dyDescent="0.25">
      <c r="A19" s="2">
        <f>'5 aralık'!M34</f>
        <v>10</v>
      </c>
      <c r="B19" s="52" t="str">
        <f>'5 aralık'!O36</f>
        <v>Gumelar</v>
      </c>
      <c r="C19" s="1">
        <f>'5 aralık'!J36</f>
        <v>109</v>
      </c>
      <c r="D19" s="1">
        <f>'5 aralık'!K36</f>
        <v>117</v>
      </c>
      <c r="E19" s="1">
        <f>'5 aralık'!J68</f>
        <v>146</v>
      </c>
      <c r="F19" s="116">
        <f>'5 aralık'!K68</f>
        <v>175</v>
      </c>
      <c r="G19" s="122"/>
      <c r="H19" s="144">
        <f>SUM(C19:F19)/4</f>
        <v>136.75</v>
      </c>
      <c r="I19" s="113">
        <f>(190-H19)*80/100</f>
        <v>42.6</v>
      </c>
      <c r="J19" s="124"/>
      <c r="K19" s="77">
        <f t="shared" si="4"/>
        <v>151.6</v>
      </c>
      <c r="L19" s="77">
        <f t="shared" si="5"/>
        <v>159.6</v>
      </c>
      <c r="M19" s="77">
        <f t="shared" si="6"/>
        <v>188.6</v>
      </c>
      <c r="N19" s="77">
        <f t="shared" si="7"/>
        <v>217.6</v>
      </c>
    </row>
    <row r="20" spans="1:14" x14ac:dyDescent="0.25">
      <c r="A20" s="2">
        <f>A18</f>
        <v>2</v>
      </c>
      <c r="B20" s="52" t="str">
        <f>[1]SKORLAR!C10</f>
        <v>Hakan Danışık</v>
      </c>
      <c r="C20" s="34">
        <f>'5 aralık'!J5</f>
        <v>0</v>
      </c>
      <c r="D20" s="34">
        <f>'5 aralık'!K5</f>
        <v>0</v>
      </c>
      <c r="E20" s="1">
        <f>'5 aralık'!F61</f>
        <v>0</v>
      </c>
      <c r="F20" s="116">
        <f>'5 aralık'!G61</f>
        <v>0</v>
      </c>
      <c r="G20" s="122"/>
      <c r="H20" s="144">
        <f>SUM(C20:F20)/4</f>
        <v>0</v>
      </c>
      <c r="I20" s="113">
        <v>0</v>
      </c>
      <c r="J20" s="124"/>
      <c r="K20" s="77">
        <f t="shared" si="4"/>
        <v>0</v>
      </c>
      <c r="L20" s="77">
        <f t="shared" si="5"/>
        <v>0</v>
      </c>
      <c r="M20" s="77">
        <f t="shared" si="6"/>
        <v>0</v>
      </c>
      <c r="N20" s="77">
        <f t="shared" si="7"/>
        <v>0</v>
      </c>
    </row>
    <row r="21" spans="1:14" x14ac:dyDescent="0.25">
      <c r="A21" s="2">
        <f>'5 aralık'!B26</f>
        <v>7</v>
      </c>
      <c r="B21" s="52" t="str">
        <f>[1]SKORLAR!C26</f>
        <v>Haluk Emre Mete</v>
      </c>
      <c r="C21" s="1">
        <f>'5 aralık'!F28</f>
        <v>0</v>
      </c>
      <c r="D21" s="1">
        <f>'5 aralık'!G28</f>
        <v>0</v>
      </c>
      <c r="E21" s="1">
        <f>'5 aralık'!F44</f>
        <v>81</v>
      </c>
      <c r="F21" s="116">
        <f>'5 aralık'!G44</f>
        <v>86</v>
      </c>
      <c r="G21" s="122"/>
      <c r="H21" s="144">
        <f>SUM(C21:F21)/2</f>
        <v>83.5</v>
      </c>
      <c r="I21" s="113">
        <f>(190-H21)*80/100</f>
        <v>85.2</v>
      </c>
      <c r="J21" s="124"/>
      <c r="K21" s="77"/>
      <c r="L21" s="77"/>
      <c r="M21" s="77">
        <f t="shared" si="6"/>
        <v>166.2</v>
      </c>
      <c r="N21" s="77">
        <f t="shared" si="7"/>
        <v>171.2</v>
      </c>
    </row>
    <row r="22" spans="1:14" x14ac:dyDescent="0.25">
      <c r="A22" s="2">
        <f>'5 aralık'!M18</f>
        <v>6</v>
      </c>
      <c r="B22" s="52" t="str">
        <f>[1]SKORLAR!C21</f>
        <v>İsmail Eser</v>
      </c>
      <c r="C22" s="1">
        <f>'5 aralık'!J18</f>
        <v>134</v>
      </c>
      <c r="D22" s="1">
        <f>'5 aralık'!K18</f>
        <v>169</v>
      </c>
      <c r="E22" s="1">
        <f>'5 aralık'!J50</f>
        <v>162</v>
      </c>
      <c r="F22" s="116">
        <f>'5 aralık'!K50</f>
        <v>155</v>
      </c>
      <c r="G22" s="122"/>
      <c r="H22" s="144">
        <f>SUM(C22:F22)/4</f>
        <v>155</v>
      </c>
      <c r="I22" s="113">
        <f>(190-H22)*80/100</f>
        <v>28</v>
      </c>
      <c r="J22" s="124"/>
      <c r="K22" s="77">
        <f t="shared" si="4"/>
        <v>162</v>
      </c>
      <c r="L22" s="77">
        <f t="shared" si="5"/>
        <v>197</v>
      </c>
      <c r="M22" s="77">
        <f t="shared" si="6"/>
        <v>190</v>
      </c>
      <c r="N22" s="77">
        <f t="shared" si="7"/>
        <v>183</v>
      </c>
    </row>
    <row r="23" spans="1:14" x14ac:dyDescent="0.25">
      <c r="A23" s="2">
        <f>'5 aralık'!M26</f>
        <v>8</v>
      </c>
      <c r="B23" s="52" t="str">
        <f>[1]SKORLAR!C29</f>
        <v>Mehmet Emin Doğan</v>
      </c>
      <c r="C23" s="1">
        <f>'5 aralık'!J27</f>
        <v>70</v>
      </c>
      <c r="D23" s="1">
        <f>'5 aralık'!K27</f>
        <v>108</v>
      </c>
      <c r="E23" s="1">
        <f>'5 aralık'!F75</f>
        <v>114</v>
      </c>
      <c r="F23" s="116">
        <f>'5 aralık'!G75</f>
        <v>107</v>
      </c>
      <c r="G23" s="122"/>
      <c r="H23" s="144">
        <f>SUM(C23:F23)/4</f>
        <v>99.75</v>
      </c>
      <c r="I23" s="113">
        <f>(190-H23)*80/100</f>
        <v>72.2</v>
      </c>
      <c r="J23" s="124"/>
      <c r="K23" s="77">
        <f t="shared" si="4"/>
        <v>142.19999999999999</v>
      </c>
      <c r="L23" s="77">
        <f t="shared" si="5"/>
        <v>180.2</v>
      </c>
      <c r="M23" s="77">
        <f t="shared" si="6"/>
        <v>186.2</v>
      </c>
      <c r="N23" s="77">
        <f t="shared" si="7"/>
        <v>179.2</v>
      </c>
    </row>
    <row r="24" spans="1:14" x14ac:dyDescent="0.25">
      <c r="A24" s="2">
        <f>'5 aralık'!B26</f>
        <v>7</v>
      </c>
      <c r="B24" s="52" t="str">
        <f>[1]SKORLAR!C27</f>
        <v>Mert Boran</v>
      </c>
      <c r="C24" s="1">
        <f>'5 aralık'!F29</f>
        <v>116</v>
      </c>
      <c r="D24" s="1">
        <f>'5 aralık'!G29</f>
        <v>85</v>
      </c>
      <c r="E24" s="1">
        <f>'5 aralık'!F45</f>
        <v>0</v>
      </c>
      <c r="F24" s="116">
        <f>'5 aralık'!G45</f>
        <v>0</v>
      </c>
      <c r="G24" s="122"/>
      <c r="H24" s="144">
        <f>SUM(C24:F24)/2</f>
        <v>100.5</v>
      </c>
      <c r="I24" s="113">
        <f>(190-H24)*80/100</f>
        <v>71.599999999999994</v>
      </c>
      <c r="J24" s="124"/>
      <c r="K24" s="77">
        <f t="shared" si="4"/>
        <v>187.6</v>
      </c>
      <c r="L24" s="77">
        <f t="shared" si="5"/>
        <v>156.6</v>
      </c>
      <c r="M24" s="77"/>
      <c r="N24" s="77"/>
    </row>
    <row r="25" spans="1:14" x14ac:dyDescent="0.25">
      <c r="A25" s="2">
        <f>'5 aralık'!M10</f>
        <v>4</v>
      </c>
      <c r="B25" s="52" t="str">
        <f>[1]SKORLAR!C14</f>
        <v>Metin Er</v>
      </c>
      <c r="C25" s="1">
        <f>'5 aralık'!J10</f>
        <v>202</v>
      </c>
      <c r="D25" s="1">
        <f>'5 aralık'!K10</f>
        <v>154</v>
      </c>
      <c r="E25" s="1">
        <f>'5 aralık'!J74</f>
        <v>198</v>
      </c>
      <c r="F25" s="116">
        <f>'5 aralık'!K74</f>
        <v>152</v>
      </c>
      <c r="G25" s="122"/>
      <c r="H25" s="144">
        <f>SUM(C25:F25)/4</f>
        <v>176.5</v>
      </c>
      <c r="I25" s="113">
        <f>(190-H25)*80/100</f>
        <v>10.8</v>
      </c>
      <c r="J25" s="124"/>
      <c r="K25" s="77">
        <f t="shared" si="4"/>
        <v>212.8</v>
      </c>
      <c r="L25" s="77">
        <f t="shared" si="5"/>
        <v>164.8</v>
      </c>
      <c r="M25" s="77">
        <f t="shared" si="6"/>
        <v>208.8</v>
      </c>
      <c r="N25" s="77">
        <f t="shared" si="7"/>
        <v>162.80000000000001</v>
      </c>
    </row>
    <row r="26" spans="1:14" x14ac:dyDescent="0.25">
      <c r="A26" s="2">
        <f>'5 aralık'!B34</f>
        <v>9</v>
      </c>
      <c r="B26" s="52" t="str">
        <f>[1]SKORLAR!C34</f>
        <v>Mustafa Onur</v>
      </c>
      <c r="C26" s="1">
        <f>'5 aralık'!F36</f>
        <v>154</v>
      </c>
      <c r="D26" s="1">
        <f>'5 aralık'!G36</f>
        <v>242</v>
      </c>
      <c r="E26" s="1">
        <f>'5 aralık'!J60</f>
        <v>196</v>
      </c>
      <c r="F26" s="116">
        <f>'5 aralık'!K60</f>
        <v>155</v>
      </c>
      <c r="G26" s="122"/>
      <c r="H26" s="144">
        <f>SUM(C26:F26)/4</f>
        <v>186.75</v>
      </c>
      <c r="I26" s="113">
        <f>(190-H26)*80/100</f>
        <v>2.6</v>
      </c>
      <c r="J26" s="124"/>
      <c r="K26" s="77">
        <f t="shared" si="4"/>
        <v>156.6</v>
      </c>
      <c r="L26" s="77">
        <f t="shared" si="5"/>
        <v>244.6</v>
      </c>
      <c r="M26" s="77">
        <f t="shared" si="6"/>
        <v>198.6</v>
      </c>
      <c r="N26" s="77">
        <f t="shared" si="7"/>
        <v>157.6</v>
      </c>
    </row>
    <row r="27" spans="1:14" x14ac:dyDescent="0.25">
      <c r="A27" s="2">
        <f>'5 aralık'!$B$2</f>
        <v>1</v>
      </c>
      <c r="B27" s="52" t="str">
        <f>[1]SKORLAR!C4</f>
        <v>Nusret İspir</v>
      </c>
      <c r="C27" s="1">
        <f>('5 aralık'!F3)</f>
        <v>180</v>
      </c>
      <c r="D27" s="1">
        <f>('5 aralık'!G3)</f>
        <v>146</v>
      </c>
      <c r="E27" s="1">
        <f>'5 aralık'!F51</f>
        <v>148</v>
      </c>
      <c r="F27" s="116">
        <f>'5 aralık'!G51</f>
        <v>175</v>
      </c>
      <c r="G27" s="122"/>
      <c r="H27" s="144">
        <f>SUM(C27:F27)/4</f>
        <v>162.25</v>
      </c>
      <c r="I27" s="113">
        <f>(190-H27)*80/100</f>
        <v>22.2</v>
      </c>
      <c r="J27" s="124"/>
      <c r="K27" s="77">
        <f t="shared" si="4"/>
        <v>202.2</v>
      </c>
      <c r="L27" s="77">
        <f t="shared" si="5"/>
        <v>168.2</v>
      </c>
      <c r="M27" s="77">
        <f t="shared" si="6"/>
        <v>170.2</v>
      </c>
      <c r="N27" s="77">
        <f t="shared" si="7"/>
        <v>197.2</v>
      </c>
    </row>
    <row r="28" spans="1:14" x14ac:dyDescent="0.25">
      <c r="A28" s="2">
        <f>'5 aralık'!$B$2</f>
        <v>1</v>
      </c>
      <c r="B28" s="52" t="str">
        <f>[1]SKORLAR!C5</f>
        <v>Ogün Paşaoğlu</v>
      </c>
      <c r="C28" s="1">
        <f>('5 aralık'!F4)</f>
        <v>155</v>
      </c>
      <c r="D28" s="1">
        <f>('5 aralık'!G4)</f>
        <v>167</v>
      </c>
      <c r="E28" s="1">
        <f>'5 aralık'!F52</f>
        <v>152</v>
      </c>
      <c r="F28" s="116">
        <f>'5 aralık'!G52</f>
        <v>173</v>
      </c>
      <c r="G28" s="122"/>
      <c r="H28" s="144">
        <f>SUM(C28:F28)/4</f>
        <v>161.75</v>
      </c>
      <c r="I28" s="113">
        <f>(190-H28)*80/100</f>
        <v>22.6</v>
      </c>
      <c r="J28" s="124"/>
      <c r="K28" s="77">
        <f t="shared" si="4"/>
        <v>177.6</v>
      </c>
      <c r="L28" s="77">
        <f t="shared" si="5"/>
        <v>189.6</v>
      </c>
      <c r="M28" s="77">
        <f t="shared" si="6"/>
        <v>174.6</v>
      </c>
      <c r="N28" s="77">
        <f t="shared" si="7"/>
        <v>195.6</v>
      </c>
    </row>
    <row r="29" spans="1:14" x14ac:dyDescent="0.25">
      <c r="A29" s="2">
        <f>'5 aralık'!$B$2</f>
        <v>1</v>
      </c>
      <c r="B29" s="52" t="str">
        <f>[1]SKORLAR!C6</f>
        <v>Osman Aydın</v>
      </c>
      <c r="C29" s="1">
        <f>('5 aralık'!F5)</f>
        <v>0</v>
      </c>
      <c r="D29" s="1">
        <f>('5 aralık'!G5)</f>
        <v>0</v>
      </c>
      <c r="E29" s="1">
        <f>'5 aralık'!F53</f>
        <v>0</v>
      </c>
      <c r="F29" s="116">
        <f>'5 aralık'!G53</f>
        <v>0</v>
      </c>
      <c r="G29" s="122"/>
      <c r="H29" s="144">
        <f>SUM(C29:F29)/4</f>
        <v>0</v>
      </c>
      <c r="I29" s="113">
        <v>0</v>
      </c>
      <c r="J29" s="124"/>
      <c r="K29" s="77">
        <f t="shared" si="4"/>
        <v>0</v>
      </c>
      <c r="L29" s="77">
        <f t="shared" si="5"/>
        <v>0</v>
      </c>
      <c r="M29" s="77">
        <f t="shared" si="6"/>
        <v>0</v>
      </c>
      <c r="N29" s="77">
        <f t="shared" si="7"/>
        <v>0</v>
      </c>
    </row>
    <row r="30" spans="1:14" x14ac:dyDescent="0.25">
      <c r="A30" s="2">
        <f>'5 aralık'!$B$2</f>
        <v>1</v>
      </c>
      <c r="B30" s="52" t="str">
        <f>[1]SKORLAR!C3</f>
        <v>Ömür</v>
      </c>
      <c r="C30" s="77">
        <f>('5 aralık'!F2)</f>
        <v>186</v>
      </c>
      <c r="D30" s="77">
        <f>('5 aralık'!G2)</f>
        <v>135</v>
      </c>
      <c r="E30" s="77">
        <f>'5 aralık'!F50</f>
        <v>136</v>
      </c>
      <c r="F30" s="119">
        <f>'5 aralık'!G50</f>
        <v>103</v>
      </c>
      <c r="G30" s="122"/>
      <c r="H30" s="144">
        <f>SUM(C30:F30)/4</f>
        <v>140</v>
      </c>
      <c r="I30" s="113">
        <f>(190-H30)*80/100</f>
        <v>40</v>
      </c>
      <c r="J30" s="124"/>
      <c r="K30" s="77">
        <f t="shared" si="4"/>
        <v>226</v>
      </c>
      <c r="L30" s="77">
        <f t="shared" si="5"/>
        <v>175</v>
      </c>
      <c r="M30" s="77">
        <f t="shared" si="6"/>
        <v>176</v>
      </c>
      <c r="N30" s="77">
        <f t="shared" si="7"/>
        <v>143</v>
      </c>
    </row>
    <row r="31" spans="1:14" x14ac:dyDescent="0.25">
      <c r="A31" s="2">
        <f>A30</f>
        <v>1</v>
      </c>
      <c r="B31" s="52" t="str">
        <f>[1]SKORLAR!C8</f>
        <v>Öykü Danışık</v>
      </c>
      <c r="C31" s="34">
        <f>'5 aralık'!J3</f>
        <v>129</v>
      </c>
      <c r="D31" s="34">
        <f>'5 aralık'!K3</f>
        <v>183</v>
      </c>
      <c r="E31" s="1">
        <f>'5 aralık'!F59</f>
        <v>137</v>
      </c>
      <c r="F31" s="116">
        <f>'5 aralık'!G59</f>
        <v>166</v>
      </c>
      <c r="G31" s="122"/>
      <c r="H31" s="144">
        <f>SUM(C31:F31)/4</f>
        <v>153.75</v>
      </c>
      <c r="I31" s="113">
        <f>(190-H31)*80/100</f>
        <v>29</v>
      </c>
      <c r="J31" s="124"/>
      <c r="K31" s="77">
        <f t="shared" si="4"/>
        <v>158</v>
      </c>
      <c r="L31" s="77">
        <f t="shared" si="5"/>
        <v>212</v>
      </c>
      <c r="M31" s="77">
        <f t="shared" si="6"/>
        <v>166</v>
      </c>
      <c r="N31" s="77">
        <f t="shared" si="7"/>
        <v>195</v>
      </c>
    </row>
    <row r="32" spans="1:14" x14ac:dyDescent="0.25">
      <c r="A32" s="2">
        <f>'5 aralık'!M34</f>
        <v>10</v>
      </c>
      <c r="B32" s="52" t="str">
        <f>'5 aralık'!O34</f>
        <v>Rıchard</v>
      </c>
      <c r="C32" s="1">
        <f>'5 aralık'!J34</f>
        <v>134</v>
      </c>
      <c r="D32" s="1">
        <f>'5 aralık'!K34</f>
        <v>137</v>
      </c>
      <c r="E32" s="1">
        <f>'5 aralık'!J66</f>
        <v>140</v>
      </c>
      <c r="F32" s="116">
        <f>'5 aralık'!K66</f>
        <v>117</v>
      </c>
      <c r="G32" s="122"/>
      <c r="H32" s="144">
        <f>SUM(C32:F32)/4</f>
        <v>132</v>
      </c>
      <c r="I32" s="113">
        <f>(190-H32)*80/100</f>
        <v>46.4</v>
      </c>
      <c r="J32" s="124"/>
      <c r="K32" s="77">
        <f t="shared" si="4"/>
        <v>180.4</v>
      </c>
      <c r="L32" s="77">
        <f t="shared" si="5"/>
        <v>183.4</v>
      </c>
      <c r="M32" s="77">
        <f t="shared" si="6"/>
        <v>186.4</v>
      </c>
      <c r="N32" s="77">
        <f t="shared" si="7"/>
        <v>163.4</v>
      </c>
    </row>
    <row r="33" spans="1:14" x14ac:dyDescent="0.25">
      <c r="A33" s="2">
        <f>'5 aralık'!M34</f>
        <v>10</v>
      </c>
      <c r="B33" s="52" t="str">
        <f>'5 aralık'!O35</f>
        <v>Santo</v>
      </c>
      <c r="C33" s="1">
        <f>'5 aralık'!J35</f>
        <v>156</v>
      </c>
      <c r="D33" s="1">
        <f>'5 aralık'!K35</f>
        <v>146</v>
      </c>
      <c r="E33" s="1">
        <f>'5 aralık'!J67</f>
        <v>93</v>
      </c>
      <c r="F33" s="116">
        <f>'5 aralık'!K67</f>
        <v>120</v>
      </c>
      <c r="G33" s="122"/>
      <c r="H33" s="144">
        <f>SUM(C33:F33)/4</f>
        <v>128.75</v>
      </c>
      <c r="I33" s="113">
        <f>(190-H33)*80/100</f>
        <v>49</v>
      </c>
      <c r="J33" s="124"/>
      <c r="K33" s="77">
        <f t="shared" si="4"/>
        <v>205</v>
      </c>
      <c r="L33" s="77">
        <f t="shared" si="5"/>
        <v>195</v>
      </c>
      <c r="M33" s="77">
        <f t="shared" si="6"/>
        <v>142</v>
      </c>
      <c r="N33" s="77">
        <f t="shared" si="7"/>
        <v>169</v>
      </c>
    </row>
    <row r="34" spans="1:14" x14ac:dyDescent="0.25">
      <c r="A34" s="2">
        <f>'5 aralık'!B26</f>
        <v>7</v>
      </c>
      <c r="B34" s="52" t="str">
        <f>[1]SKORLAR!C25</f>
        <v>Sertuğ Arslan</v>
      </c>
      <c r="C34" s="1">
        <f>'5 aralık'!F27</f>
        <v>132</v>
      </c>
      <c r="D34" s="1">
        <f>'5 aralık'!G27</f>
        <v>143</v>
      </c>
      <c r="E34" s="1">
        <f>'5 aralık'!F43</f>
        <v>96</v>
      </c>
      <c r="F34" s="116">
        <f>'5 aralık'!G43</f>
        <v>115</v>
      </c>
      <c r="G34" s="122"/>
      <c r="H34" s="144">
        <f>SUM(C34:F34)/4</f>
        <v>121.5</v>
      </c>
      <c r="I34" s="113">
        <f>(190-H34)*80/100</f>
        <v>54.8</v>
      </c>
      <c r="J34" s="124"/>
      <c r="K34" s="77">
        <f t="shared" si="4"/>
        <v>186.8</v>
      </c>
      <c r="L34" s="77">
        <f t="shared" si="5"/>
        <v>197.8</v>
      </c>
      <c r="M34" s="77">
        <f t="shared" si="6"/>
        <v>150.80000000000001</v>
      </c>
      <c r="N34" s="77">
        <f t="shared" si="7"/>
        <v>169.8</v>
      </c>
    </row>
    <row r="35" spans="1:14" x14ac:dyDescent="0.25">
      <c r="A35" s="2">
        <f>'5 aralık'!B10</f>
        <v>3</v>
      </c>
      <c r="B35" s="52" t="str">
        <f>[1]SKORLAR!C12</f>
        <v>Timur Özhan</v>
      </c>
      <c r="C35" s="1">
        <f>'5 aralık'!F11</f>
        <v>187</v>
      </c>
      <c r="D35" s="1">
        <f>'5 aralık'!G11</f>
        <v>148</v>
      </c>
      <c r="E35" s="1">
        <f>'5 aralık'!J43</f>
        <v>132</v>
      </c>
      <c r="F35" s="116">
        <f>'5 aralık'!K43</f>
        <v>165</v>
      </c>
      <c r="G35" s="122"/>
      <c r="H35" s="144">
        <f>SUM(C35:F35)/4</f>
        <v>158</v>
      </c>
      <c r="I35" s="113">
        <f>(190-H35)*80/100</f>
        <v>25.6</v>
      </c>
      <c r="J35" s="124"/>
      <c r="K35" s="77">
        <f t="shared" si="4"/>
        <v>212.6</v>
      </c>
      <c r="L35" s="77">
        <f t="shared" si="5"/>
        <v>173.6</v>
      </c>
      <c r="M35" s="77">
        <f t="shared" si="6"/>
        <v>157.6</v>
      </c>
      <c r="N35" s="77">
        <f t="shared" si="7"/>
        <v>190.6</v>
      </c>
    </row>
    <row r="36" spans="1:14" x14ac:dyDescent="0.25">
      <c r="A36" s="2">
        <f>A35</f>
        <v>3</v>
      </c>
      <c r="B36" s="52" t="str">
        <f>[1]SKORLAR!C20</f>
        <v>Tugay Isdaş</v>
      </c>
      <c r="C36" s="1">
        <f>'5 aralık'!F20</f>
        <v>162</v>
      </c>
      <c r="D36" s="1">
        <f>'5 aralık'!G20</f>
        <v>138</v>
      </c>
      <c r="E36" s="1">
        <f>'5 aralık'!F68</f>
        <v>160</v>
      </c>
      <c r="F36" s="116">
        <f>'5 aralık'!G68</f>
        <v>174</v>
      </c>
      <c r="G36" s="122"/>
      <c r="H36" s="144">
        <f>SUM(C36:F36)/4</f>
        <v>158.5</v>
      </c>
      <c r="I36" s="113">
        <f>(190-H36)*80/100</f>
        <v>25.2</v>
      </c>
      <c r="J36" s="124"/>
      <c r="K36" s="77">
        <f t="shared" si="4"/>
        <v>187.2</v>
      </c>
      <c r="L36" s="77">
        <f t="shared" si="5"/>
        <v>163.19999999999999</v>
      </c>
      <c r="M36" s="77">
        <f t="shared" si="6"/>
        <v>185.2</v>
      </c>
      <c r="N36" s="77">
        <f t="shared" si="7"/>
        <v>199.2</v>
      </c>
    </row>
    <row r="37" spans="1:14" x14ac:dyDescent="0.25">
      <c r="A37" s="2">
        <f>'5 aralık'!B18</f>
        <v>5</v>
      </c>
      <c r="B37" s="52" t="str">
        <f>[1]SKORLAR!C19</f>
        <v>Tunay Isdaş</v>
      </c>
      <c r="C37" s="1">
        <f>'5 aralık'!F19</f>
        <v>200</v>
      </c>
      <c r="D37" s="1">
        <f>'5 aralık'!G19</f>
        <v>200</v>
      </c>
      <c r="E37" s="1">
        <f>'5 aralık'!F67</f>
        <v>145</v>
      </c>
      <c r="F37" s="116">
        <f>'5 aralık'!G67</f>
        <v>228</v>
      </c>
      <c r="G37" s="122"/>
      <c r="H37" s="144">
        <f>SUM(C37:F37)/4</f>
        <v>193.25</v>
      </c>
      <c r="I37" s="113">
        <v>0</v>
      </c>
      <c r="J37" s="124"/>
      <c r="K37" s="77">
        <f t="shared" si="4"/>
        <v>200</v>
      </c>
      <c r="L37" s="77">
        <f t="shared" si="5"/>
        <v>200</v>
      </c>
      <c r="M37" s="77">
        <f t="shared" si="6"/>
        <v>145</v>
      </c>
      <c r="N37" s="77">
        <f t="shared" si="7"/>
        <v>228</v>
      </c>
    </row>
    <row r="38" spans="1:14" x14ac:dyDescent="0.25">
      <c r="A38" s="2">
        <f>'5 aralık'!M26</f>
        <v>8</v>
      </c>
      <c r="B38" s="52" t="str">
        <f>[1]SKORLAR!C28</f>
        <v>Yafes benli</v>
      </c>
      <c r="C38" s="1">
        <f>'5 aralık'!J26</f>
        <v>107</v>
      </c>
      <c r="D38" s="1">
        <f>'5 aralık'!K26</f>
        <v>105</v>
      </c>
      <c r="E38" s="1">
        <f>'5 aralık'!F74</f>
        <v>94</v>
      </c>
      <c r="F38" s="116">
        <f>'5 aralık'!G74</f>
        <v>109</v>
      </c>
      <c r="G38" s="122"/>
      <c r="H38" s="144">
        <f>SUM(C38:F38)/4</f>
        <v>103.75</v>
      </c>
      <c r="I38" s="113">
        <f>(190-H38)*80/100</f>
        <v>69</v>
      </c>
      <c r="J38" s="124"/>
      <c r="K38" s="77">
        <f t="shared" si="4"/>
        <v>176</v>
      </c>
      <c r="L38" s="77">
        <f t="shared" si="5"/>
        <v>174</v>
      </c>
      <c r="M38" s="77">
        <f t="shared" si="6"/>
        <v>163</v>
      </c>
      <c r="N38" s="77">
        <f t="shared" si="7"/>
        <v>178</v>
      </c>
    </row>
    <row r="39" spans="1:14" ht="15.75" thickBot="1" x14ac:dyDescent="0.3">
      <c r="A39" s="2">
        <f>A38</f>
        <v>8</v>
      </c>
      <c r="B39" s="52" t="str">
        <f>[1]SKORLAR!C17</f>
        <v>Yakup</v>
      </c>
      <c r="C39" s="1">
        <f>'5 aralık'!J13</f>
        <v>0</v>
      </c>
      <c r="D39" s="1">
        <f>'5 aralık'!K13</f>
        <v>170</v>
      </c>
      <c r="E39" s="1">
        <f>'5 aralık'!J77</f>
        <v>152</v>
      </c>
      <c r="F39" s="116">
        <f>'5 aralık'!K77</f>
        <v>138</v>
      </c>
      <c r="G39" s="123"/>
      <c r="H39" s="144">
        <f>SUM(C39:F39)/3</f>
        <v>153.33333333333334</v>
      </c>
      <c r="I39" s="113">
        <f>(190-H39)*80/100</f>
        <v>29.333333333333325</v>
      </c>
      <c r="J39" s="125"/>
      <c r="K39" s="77"/>
      <c r="L39" s="77">
        <f t="shared" si="5"/>
        <v>199.33333333333331</v>
      </c>
      <c r="M39" s="77">
        <f t="shared" si="6"/>
        <v>181.33333333333331</v>
      </c>
      <c r="N39" s="77">
        <f t="shared" si="7"/>
        <v>167.33333333333331</v>
      </c>
    </row>
    <row r="40" spans="1:14" x14ac:dyDescent="0.25">
      <c r="A40" s="110"/>
      <c r="B40" s="111"/>
      <c r="C40" s="103"/>
      <c r="D40" s="103"/>
      <c r="E40" s="103"/>
      <c r="F40" s="103"/>
      <c r="H40" s="145"/>
      <c r="I40" s="112"/>
    </row>
    <row r="41" spans="1:14" x14ac:dyDescent="0.25">
      <c r="A41" s="110"/>
      <c r="B41" s="111"/>
      <c r="C41" s="103"/>
      <c r="D41" s="103"/>
      <c r="E41" s="103"/>
      <c r="F41" s="103"/>
      <c r="H41" s="145"/>
      <c r="I41" s="112"/>
    </row>
    <row r="42" spans="1:14" x14ac:dyDescent="0.25">
      <c r="A42" s="110"/>
      <c r="B42" s="111"/>
      <c r="C42" s="103"/>
      <c r="D42" s="103"/>
      <c r="E42" s="103"/>
      <c r="F42" s="103"/>
      <c r="H42" s="145"/>
      <c r="I42" s="112"/>
    </row>
    <row r="43" spans="1:14" x14ac:dyDescent="0.25">
      <c r="A43" s="110"/>
      <c r="B43" s="111"/>
      <c r="C43" s="103"/>
      <c r="D43" s="103"/>
      <c r="E43" s="103"/>
      <c r="F43" s="103"/>
      <c r="H43" s="145"/>
      <c r="I43" s="112"/>
    </row>
    <row r="44" spans="1:14" x14ac:dyDescent="0.25">
      <c r="A44"/>
      <c r="B44"/>
    </row>
    <row r="45" spans="1:14" x14ac:dyDescent="0.25">
      <c r="A45" s="2" t="str">
        <f>A1</f>
        <v>TAKIM</v>
      </c>
      <c r="B45" s="37" t="s">
        <v>78</v>
      </c>
      <c r="C45" s="1"/>
      <c r="D45" s="1"/>
      <c r="F45" s="1"/>
      <c r="G45" s="70"/>
      <c r="H45" s="128" t="s">
        <v>58</v>
      </c>
      <c r="I45" s="47" t="s">
        <v>58</v>
      </c>
    </row>
    <row r="46" spans="1:14" x14ac:dyDescent="0.25">
      <c r="A46" s="2">
        <f>A2</f>
        <v>0</v>
      </c>
      <c r="B46" s="76">
        <f>B2</f>
        <v>0</v>
      </c>
      <c r="C46" s="1">
        <f>C2</f>
        <v>0</v>
      </c>
      <c r="D46" s="1">
        <f>D2</f>
        <v>0</v>
      </c>
      <c r="E46" s="1">
        <f>E2</f>
        <v>0</v>
      </c>
      <c r="F46" s="1">
        <f>F2</f>
        <v>0</v>
      </c>
      <c r="G46" s="70"/>
      <c r="H46" s="128" t="s">
        <v>59</v>
      </c>
      <c r="I46" s="2" t="s">
        <v>47</v>
      </c>
    </row>
    <row r="47" spans="1:14" x14ac:dyDescent="0.25">
      <c r="A47" s="2" t="str">
        <f>A3</f>
        <v>NO</v>
      </c>
      <c r="B47" s="50" t="str">
        <f>[1]SKORLAR!C3</f>
        <v>Ömür</v>
      </c>
      <c r="C47" s="75" t="e">
        <f>C3+I47</f>
        <v>#VALUE!</v>
      </c>
      <c r="D47" s="77" t="e">
        <f>D3+I47</f>
        <v>#VALUE!</v>
      </c>
      <c r="E47" s="75" t="e">
        <f>E3+I47</f>
        <v>#VALUE!</v>
      </c>
      <c r="F47" s="75" t="e">
        <f>F3+I47</f>
        <v>#VALUE!</v>
      </c>
      <c r="G47" s="70"/>
      <c r="H47" s="73"/>
      <c r="I47" s="77" t="str">
        <f t="shared" ref="I47:I82" si="8">I3</f>
        <v>Handikap</v>
      </c>
    </row>
    <row r="48" spans="1:14" x14ac:dyDescent="0.25">
      <c r="A48" s="2">
        <f>A4</f>
        <v>8</v>
      </c>
      <c r="B48" s="51" t="str">
        <f>[1]SKORLAR!C4</f>
        <v>Nusret İspir</v>
      </c>
      <c r="C48" s="75">
        <f>C4+I48</f>
        <v>191.6</v>
      </c>
      <c r="D48" s="77">
        <f>D4+I48</f>
        <v>157.6</v>
      </c>
      <c r="E48" s="75">
        <f>E4+I48</f>
        <v>185.6</v>
      </c>
      <c r="F48" s="75">
        <f>F4+I48</f>
        <v>156.6</v>
      </c>
      <c r="G48" s="70"/>
      <c r="H48" s="73"/>
      <c r="I48" s="77">
        <f t="shared" si="8"/>
        <v>68.599999999999994</v>
      </c>
    </row>
    <row r="49" spans="1:9" x14ac:dyDescent="0.25">
      <c r="A49" s="2">
        <f>A5</f>
        <v>9</v>
      </c>
      <c r="B49" s="51" t="str">
        <f>[1]SKORLAR!C5</f>
        <v>Ogün Paşaoğlu</v>
      </c>
      <c r="C49" s="75">
        <f>C5+I49</f>
        <v>185.4</v>
      </c>
      <c r="D49" s="77">
        <f>D5+I49</f>
        <v>180.4</v>
      </c>
      <c r="E49" s="75">
        <f>E5+I49</f>
        <v>175.4</v>
      </c>
      <c r="F49" s="75">
        <f>F5+I49</f>
        <v>160.4</v>
      </c>
      <c r="G49" s="70"/>
      <c r="H49" s="73"/>
      <c r="I49" s="77">
        <f t="shared" si="8"/>
        <v>58.4</v>
      </c>
    </row>
    <row r="50" spans="1:9" x14ac:dyDescent="0.25">
      <c r="A50" s="2">
        <f>A6</f>
        <v>6</v>
      </c>
      <c r="B50" s="51" t="str">
        <f>[1]SKORLAR!C6</f>
        <v>Osman Aydın</v>
      </c>
      <c r="C50" s="75">
        <f>C6+I50</f>
        <v>167.4</v>
      </c>
      <c r="D50" s="77">
        <f>D6+I50</f>
        <v>223.4</v>
      </c>
      <c r="E50" s="75">
        <f>E6+I50</f>
        <v>177.4</v>
      </c>
      <c r="F50" s="75">
        <f>F6+I50</f>
        <v>179.4</v>
      </c>
      <c r="G50" s="70"/>
      <c r="H50" s="73"/>
      <c r="I50" s="77">
        <f t="shared" si="8"/>
        <v>12.4</v>
      </c>
    </row>
    <row r="51" spans="1:9" x14ac:dyDescent="0.25">
      <c r="A51" s="2">
        <f>A7</f>
        <v>7</v>
      </c>
      <c r="B51" s="51" t="str">
        <f>[1]SKORLAR!C7</f>
        <v>Gediz Ege</v>
      </c>
      <c r="C51" s="75">
        <f>C7+I51</f>
        <v>184.2</v>
      </c>
      <c r="D51" s="77">
        <f>D7+I51</f>
        <v>157.19999999999999</v>
      </c>
      <c r="E51" s="75">
        <f>E7+I51</f>
        <v>174.2</v>
      </c>
      <c r="F51" s="75">
        <f>F7+I51</f>
        <v>214.2</v>
      </c>
      <c r="G51" s="70"/>
      <c r="H51" s="73"/>
      <c r="I51" s="77">
        <f t="shared" si="8"/>
        <v>30.2</v>
      </c>
    </row>
    <row r="52" spans="1:9" x14ac:dyDescent="0.25">
      <c r="A52" s="2">
        <f>A8</f>
        <v>3</v>
      </c>
      <c r="B52" s="51" t="str">
        <f>[1]SKORLAR!C8</f>
        <v>Öykü Danışık</v>
      </c>
      <c r="C52" s="75">
        <f>C8+I52</f>
        <v>204.6</v>
      </c>
      <c r="D52" s="77">
        <f>D8+I52</f>
        <v>168.6</v>
      </c>
      <c r="E52" s="75">
        <f>E8+I52</f>
        <v>175.6</v>
      </c>
      <c r="F52" s="75">
        <f>F8+I52</f>
        <v>188.6</v>
      </c>
      <c r="G52" s="70"/>
      <c r="H52" s="73"/>
      <c r="I52" s="77">
        <f t="shared" si="8"/>
        <v>22.6</v>
      </c>
    </row>
    <row r="53" spans="1:9" x14ac:dyDescent="0.25">
      <c r="A53" s="2">
        <f>A9</f>
        <v>9</v>
      </c>
      <c r="B53" s="51" t="str">
        <f>[1]SKORLAR!C9</f>
        <v>Duygu Gürkan</v>
      </c>
      <c r="C53" s="75">
        <f>C9+I53</f>
        <v>0</v>
      </c>
      <c r="D53" s="77">
        <f>D9+I53</f>
        <v>0</v>
      </c>
      <c r="E53" s="75">
        <f>E9+I53</f>
        <v>0</v>
      </c>
      <c r="F53" s="75">
        <f>F9+I53</f>
        <v>0</v>
      </c>
      <c r="G53" s="70"/>
      <c r="H53" s="73"/>
      <c r="I53" s="77">
        <f t="shared" si="8"/>
        <v>0</v>
      </c>
    </row>
    <row r="54" spans="1:9" x14ac:dyDescent="0.25">
      <c r="A54" s="2">
        <f>A10</f>
        <v>3</v>
      </c>
      <c r="B54" s="51" t="str">
        <f>[1]SKORLAR!C10</f>
        <v>Hakan Danışık</v>
      </c>
      <c r="C54" s="75">
        <f>C10+I54</f>
        <v>165.4</v>
      </c>
      <c r="D54" s="77">
        <f>D10+I54</f>
        <v>191.4</v>
      </c>
      <c r="E54" s="75">
        <f>E10+I54</f>
        <v>195.4</v>
      </c>
      <c r="F54" s="75">
        <f>F10+I54</f>
        <v>188.4</v>
      </c>
      <c r="G54" s="70"/>
      <c r="H54" s="73"/>
      <c r="I54" s="77">
        <f t="shared" si="8"/>
        <v>19.399999999999999</v>
      </c>
    </row>
    <row r="55" spans="1:9" x14ac:dyDescent="0.25">
      <c r="A55" s="2">
        <f>A11</f>
        <v>4</v>
      </c>
      <c r="B55" s="52" t="str">
        <f>[1]SKORLAR!C11</f>
        <v>Fatih Mehmet Temelli</v>
      </c>
      <c r="C55" s="75">
        <f>C11+I55</f>
        <v>181.2</v>
      </c>
      <c r="D55" s="77">
        <f>D11+I55</f>
        <v>182.2</v>
      </c>
      <c r="E55" s="75">
        <f>E11+I55</f>
        <v>33.200000000000003</v>
      </c>
      <c r="F55" s="75">
        <f>F11+I55</f>
        <v>33.200000000000003</v>
      </c>
      <c r="G55" s="70"/>
      <c r="H55" s="73"/>
      <c r="I55" s="77">
        <f t="shared" si="8"/>
        <v>33.200000000000003</v>
      </c>
    </row>
    <row r="56" spans="1:9" x14ac:dyDescent="0.25">
      <c r="A56" s="2">
        <f>A12</f>
        <v>8</v>
      </c>
      <c r="B56" s="52" t="str">
        <f>[1]SKORLAR!C12</f>
        <v>Timur Özhan</v>
      </c>
      <c r="C56" s="75">
        <f>C12+I56</f>
        <v>0</v>
      </c>
      <c r="D56" s="77">
        <f>D12+I56</f>
        <v>0</v>
      </c>
      <c r="E56" s="75">
        <f>E12+I56</f>
        <v>0</v>
      </c>
      <c r="F56" s="75">
        <f>F12+I56</f>
        <v>0</v>
      </c>
      <c r="G56" s="70"/>
      <c r="H56" s="73"/>
      <c r="I56" s="77">
        <f t="shared" si="8"/>
        <v>0</v>
      </c>
    </row>
    <row r="57" spans="1:9" x14ac:dyDescent="0.25">
      <c r="A57" s="2">
        <f>A13</f>
        <v>9</v>
      </c>
      <c r="B57" s="52" t="str">
        <f>[1]SKORLAR!C13</f>
        <v>Burak Kania</v>
      </c>
      <c r="C57" s="75">
        <f>C13+I57</f>
        <v>202.2</v>
      </c>
      <c r="D57" s="77">
        <f>D13+I57</f>
        <v>172.2</v>
      </c>
      <c r="E57" s="75">
        <f>E13+I57</f>
        <v>161.19999999999999</v>
      </c>
      <c r="F57" s="75">
        <f>F13+I57</f>
        <v>206.2</v>
      </c>
      <c r="G57" s="70"/>
      <c r="H57" s="73"/>
      <c r="I57" s="77">
        <f t="shared" si="8"/>
        <v>18.2</v>
      </c>
    </row>
    <row r="58" spans="1:9" x14ac:dyDescent="0.25">
      <c r="A58" s="2">
        <f>A14</f>
        <v>3</v>
      </c>
      <c r="B58" s="53" t="str">
        <f>[1]SKORLAR!C14</f>
        <v>Metin Er</v>
      </c>
      <c r="C58" s="75">
        <f>C14+I58</f>
        <v>236</v>
      </c>
      <c r="D58" s="77">
        <f>D14+I58</f>
        <v>155</v>
      </c>
      <c r="E58" s="75">
        <f>E14+I58</f>
        <v>180</v>
      </c>
      <c r="F58" s="75">
        <f>F14+I58</f>
        <v>186</v>
      </c>
      <c r="G58" s="70"/>
      <c r="H58" s="73"/>
      <c r="I58" s="77">
        <f t="shared" si="8"/>
        <v>3</v>
      </c>
    </row>
    <row r="59" spans="1:9" x14ac:dyDescent="0.25">
      <c r="A59" s="2">
        <f>A15</f>
        <v>6</v>
      </c>
      <c r="B59" s="53" t="str">
        <f>[1]SKORLAR!C15</f>
        <v>Filiz Er</v>
      </c>
      <c r="C59" s="75">
        <f>C15+I59</f>
        <v>172</v>
      </c>
      <c r="D59" s="77">
        <f>D15+I59</f>
        <v>189</v>
      </c>
      <c r="E59" s="75">
        <f>E15+I59</f>
        <v>174</v>
      </c>
      <c r="F59" s="75">
        <f>F15+I59</f>
        <v>181</v>
      </c>
      <c r="G59" s="70"/>
      <c r="H59" s="73"/>
      <c r="I59" s="77">
        <f t="shared" si="8"/>
        <v>44</v>
      </c>
    </row>
    <row r="60" spans="1:9" x14ac:dyDescent="0.25">
      <c r="A60" s="2">
        <f>A16</f>
        <v>4</v>
      </c>
      <c r="B60" s="53" t="str">
        <f>[1]SKORLAR!C16</f>
        <v>Emine</v>
      </c>
      <c r="C60" s="75">
        <f>C16+I60</f>
        <v>176.4</v>
      </c>
      <c r="D60" s="77">
        <f>D16+I60</f>
        <v>22.4</v>
      </c>
      <c r="E60" s="75">
        <f>E16+I60</f>
        <v>183.4</v>
      </c>
      <c r="F60" s="75">
        <f>F16+I60</f>
        <v>193.4</v>
      </c>
      <c r="G60" s="70"/>
      <c r="H60" s="73"/>
      <c r="I60" s="77">
        <f t="shared" si="8"/>
        <v>22.4</v>
      </c>
    </row>
    <row r="61" spans="1:9" x14ac:dyDescent="0.25">
      <c r="A61" s="2">
        <f>A17</f>
        <v>5</v>
      </c>
      <c r="B61" s="53" t="str">
        <f>[1]SKORLAR!C17</f>
        <v>Yakup</v>
      </c>
      <c r="C61" s="75">
        <f>C17+I61</f>
        <v>213.4</v>
      </c>
      <c r="D61" s="77">
        <f>D17+I61</f>
        <v>146.4</v>
      </c>
      <c r="E61" s="75">
        <f>E17+I61</f>
        <v>172.4</v>
      </c>
      <c r="F61" s="75">
        <f>F17+I61</f>
        <v>189.4</v>
      </c>
      <c r="G61" s="70"/>
      <c r="H61" s="73"/>
      <c r="I61" s="77">
        <f t="shared" si="8"/>
        <v>38.4</v>
      </c>
    </row>
    <row r="62" spans="1:9" x14ac:dyDescent="0.25">
      <c r="A62" s="2">
        <f>A18</f>
        <v>2</v>
      </c>
      <c r="B62" s="52" t="str">
        <f>[1]SKORLAR!C18</f>
        <v>Füsun ısdaş</v>
      </c>
      <c r="C62" s="75">
        <f>C18+I62</f>
        <v>213</v>
      </c>
      <c r="D62" s="77">
        <f>D18+I62</f>
        <v>266</v>
      </c>
      <c r="E62" s="75">
        <f>E18+I62</f>
        <v>190</v>
      </c>
      <c r="F62" s="75">
        <f>F18+I62</f>
        <v>156</v>
      </c>
      <c r="G62" s="70"/>
      <c r="H62" s="73"/>
      <c r="I62" s="77">
        <f t="shared" si="8"/>
        <v>0</v>
      </c>
    </row>
    <row r="63" spans="1:9" x14ac:dyDescent="0.25">
      <c r="A63" s="2">
        <f>A19</f>
        <v>10</v>
      </c>
      <c r="B63" s="52" t="str">
        <f>[1]SKORLAR!C19</f>
        <v>Tunay Isdaş</v>
      </c>
      <c r="C63" s="75">
        <f>C19+I63</f>
        <v>151.6</v>
      </c>
      <c r="D63" s="77">
        <f>D19+I63</f>
        <v>159.6</v>
      </c>
      <c r="E63" s="75">
        <f>E19+I63</f>
        <v>188.6</v>
      </c>
      <c r="F63" s="75">
        <f>F19+I63</f>
        <v>217.6</v>
      </c>
      <c r="G63" s="70"/>
      <c r="H63" s="73"/>
      <c r="I63" s="77">
        <f t="shared" si="8"/>
        <v>42.6</v>
      </c>
    </row>
    <row r="64" spans="1:9" x14ac:dyDescent="0.25">
      <c r="A64" s="2">
        <f>A20</f>
        <v>2</v>
      </c>
      <c r="B64" s="52" t="str">
        <f>[1]SKORLAR!C20</f>
        <v>Tugay Isdaş</v>
      </c>
      <c r="C64" s="75">
        <f>C20+I64</f>
        <v>0</v>
      </c>
      <c r="D64" s="77">
        <f>D20+I64</f>
        <v>0</v>
      </c>
      <c r="E64" s="75">
        <f>E20+I64</f>
        <v>0</v>
      </c>
      <c r="F64" s="75">
        <f>F20+I64</f>
        <v>0</v>
      </c>
      <c r="G64" s="70"/>
      <c r="H64" s="73"/>
      <c r="I64" s="77">
        <f t="shared" si="8"/>
        <v>0</v>
      </c>
    </row>
    <row r="65" spans="1:9" x14ac:dyDescent="0.25">
      <c r="A65" s="2">
        <f>A21</f>
        <v>7</v>
      </c>
      <c r="B65" s="52" t="str">
        <f>[1]SKORLAR!C21</f>
        <v>İsmail Eser</v>
      </c>
      <c r="C65" s="75">
        <f>C21+I65</f>
        <v>85.2</v>
      </c>
      <c r="D65" s="77">
        <f>D21+I65</f>
        <v>85.2</v>
      </c>
      <c r="E65" s="75">
        <f>E21+I65</f>
        <v>166.2</v>
      </c>
      <c r="F65" s="75">
        <f>F21+I65</f>
        <v>171.2</v>
      </c>
      <c r="G65" s="70"/>
      <c r="H65" s="73"/>
      <c r="I65" s="77">
        <f t="shared" si="8"/>
        <v>85.2</v>
      </c>
    </row>
    <row r="66" spans="1:9" x14ac:dyDescent="0.25">
      <c r="A66" s="2">
        <f>A22</f>
        <v>6</v>
      </c>
      <c r="B66" s="52" t="str">
        <f>[1]SKORLAR!C22</f>
        <v>Barış Su</v>
      </c>
      <c r="C66" s="75">
        <f>C22+I66</f>
        <v>162</v>
      </c>
      <c r="D66" s="77">
        <f>D22+I66</f>
        <v>197</v>
      </c>
      <c r="E66" s="75">
        <f>E22+I66</f>
        <v>190</v>
      </c>
      <c r="F66" s="75">
        <f>F22+I66</f>
        <v>183</v>
      </c>
      <c r="G66" s="70"/>
      <c r="H66" s="73"/>
      <c r="I66" s="77">
        <f t="shared" si="8"/>
        <v>28</v>
      </c>
    </row>
    <row r="67" spans="1:9" x14ac:dyDescent="0.25">
      <c r="A67" s="2">
        <f>A23</f>
        <v>8</v>
      </c>
      <c r="B67" s="52" t="s">
        <v>64</v>
      </c>
      <c r="C67" s="75">
        <f>C23+I67</f>
        <v>142.19999999999999</v>
      </c>
      <c r="D67" s="77">
        <f>D23+I67</f>
        <v>180.2</v>
      </c>
      <c r="E67" s="75">
        <f>E23+I67</f>
        <v>186.2</v>
      </c>
      <c r="F67" s="75">
        <f>F23+I67</f>
        <v>179.2</v>
      </c>
      <c r="G67" s="70"/>
      <c r="H67" s="73"/>
      <c r="I67" s="77">
        <f t="shared" si="8"/>
        <v>72.2</v>
      </c>
    </row>
    <row r="68" spans="1:9" x14ac:dyDescent="0.25">
      <c r="A68" s="2">
        <f>A24</f>
        <v>7</v>
      </c>
      <c r="B68" s="52" t="str">
        <f>[1]SKORLAR!C24</f>
        <v>Berke Başar</v>
      </c>
      <c r="C68" s="75">
        <f>C24+I68</f>
        <v>187.6</v>
      </c>
      <c r="D68" s="77">
        <f>D24+I68</f>
        <v>156.6</v>
      </c>
      <c r="E68" s="75">
        <f>E24+I68</f>
        <v>71.599999999999994</v>
      </c>
      <c r="F68" s="75">
        <f>F24+I68</f>
        <v>71.599999999999994</v>
      </c>
      <c r="G68" s="70"/>
      <c r="H68" s="73"/>
      <c r="I68" s="77">
        <f t="shared" si="8"/>
        <v>71.599999999999994</v>
      </c>
    </row>
    <row r="69" spans="1:9" x14ac:dyDescent="0.25">
      <c r="A69" s="2">
        <f>A25</f>
        <v>4</v>
      </c>
      <c r="B69" s="52" t="str">
        <f>[1]SKORLAR!C25</f>
        <v>Sertuğ Arslan</v>
      </c>
      <c r="C69" s="75">
        <f>C25+I69</f>
        <v>212.8</v>
      </c>
      <c r="D69" s="77">
        <f>D25+I69</f>
        <v>164.8</v>
      </c>
      <c r="E69" s="75">
        <f>E25+I69</f>
        <v>208.8</v>
      </c>
      <c r="F69" s="75">
        <f>F25+I69</f>
        <v>162.80000000000001</v>
      </c>
      <c r="G69" s="70"/>
      <c r="H69" s="73"/>
      <c r="I69" s="77">
        <f t="shared" si="8"/>
        <v>10.8</v>
      </c>
    </row>
    <row r="70" spans="1:9" x14ac:dyDescent="0.25">
      <c r="A70" s="2">
        <f>A26</f>
        <v>9</v>
      </c>
      <c r="B70" s="52" t="str">
        <f>[1]SKORLAR!C26</f>
        <v>Haluk Emre Mete</v>
      </c>
      <c r="C70" s="75">
        <f>C26+I70</f>
        <v>156.6</v>
      </c>
      <c r="D70" s="77">
        <f>D26+I70</f>
        <v>244.6</v>
      </c>
      <c r="E70" s="75">
        <f>E26+I70</f>
        <v>198.6</v>
      </c>
      <c r="F70" s="75">
        <f>F26+I70</f>
        <v>157.6</v>
      </c>
      <c r="G70" s="70"/>
      <c r="H70" s="73"/>
      <c r="I70" s="77">
        <f t="shared" si="8"/>
        <v>2.6</v>
      </c>
    </row>
    <row r="71" spans="1:9" x14ac:dyDescent="0.25">
      <c r="A71" s="2">
        <f>A27</f>
        <v>1</v>
      </c>
      <c r="B71" s="52" t="str">
        <f>[1]SKORLAR!C27</f>
        <v>Mert Boran</v>
      </c>
      <c r="C71" s="75">
        <f>C27+I71</f>
        <v>202.2</v>
      </c>
      <c r="D71" s="77">
        <f>D27+I71</f>
        <v>168.2</v>
      </c>
      <c r="E71" s="75">
        <f>E27+I71</f>
        <v>170.2</v>
      </c>
      <c r="F71" s="75">
        <f>F27+I71</f>
        <v>197.2</v>
      </c>
      <c r="G71" s="70"/>
      <c r="H71" s="73"/>
      <c r="I71" s="77">
        <f t="shared" si="8"/>
        <v>22.2</v>
      </c>
    </row>
    <row r="72" spans="1:9" x14ac:dyDescent="0.25">
      <c r="A72" s="2">
        <f>A28</f>
        <v>1</v>
      </c>
      <c r="B72" s="52" t="str">
        <f>[1]SKORLAR!C28</f>
        <v>Yafes benli</v>
      </c>
      <c r="C72" s="75">
        <f>C28+I72</f>
        <v>177.6</v>
      </c>
      <c r="D72" s="77">
        <f>D28+I72</f>
        <v>189.6</v>
      </c>
      <c r="E72" s="75">
        <f>E28+I72</f>
        <v>174.6</v>
      </c>
      <c r="F72" s="75">
        <f>F28+I72</f>
        <v>195.6</v>
      </c>
      <c r="G72" s="70"/>
      <c r="H72" s="73"/>
      <c r="I72" s="77">
        <f t="shared" si="8"/>
        <v>22.6</v>
      </c>
    </row>
    <row r="73" spans="1:9" x14ac:dyDescent="0.25">
      <c r="A73" s="2">
        <f>A29</f>
        <v>1</v>
      </c>
      <c r="B73" s="52" t="str">
        <f>[1]SKORLAR!C29</f>
        <v>Mehmet Emin Doğan</v>
      </c>
      <c r="C73" s="75">
        <f>C29+I73</f>
        <v>0</v>
      </c>
      <c r="D73" s="77">
        <f>D29+I73</f>
        <v>0</v>
      </c>
      <c r="E73" s="75">
        <f>E29+I73</f>
        <v>0</v>
      </c>
      <c r="F73" s="75">
        <f>F29+I73</f>
        <v>0</v>
      </c>
      <c r="G73" s="70"/>
      <c r="H73" s="73"/>
      <c r="I73" s="77">
        <f t="shared" si="8"/>
        <v>0</v>
      </c>
    </row>
    <row r="74" spans="1:9" x14ac:dyDescent="0.25">
      <c r="A74" s="2">
        <f>A30</f>
        <v>1</v>
      </c>
      <c r="B74" s="52" t="str">
        <f>[1]SKORLAR!C30</f>
        <v>Anıl Doğan</v>
      </c>
      <c r="C74" s="75">
        <f>C30+I74</f>
        <v>226</v>
      </c>
      <c r="D74" s="77">
        <f>D30+I74</f>
        <v>175</v>
      </c>
      <c r="E74" s="75">
        <f>E30+I74</f>
        <v>176</v>
      </c>
      <c r="F74" s="75">
        <f>F30+I74</f>
        <v>143</v>
      </c>
      <c r="G74" s="70"/>
      <c r="H74" s="73"/>
      <c r="I74" s="77">
        <f t="shared" si="8"/>
        <v>40</v>
      </c>
    </row>
    <row r="75" spans="1:9" x14ac:dyDescent="0.25">
      <c r="A75" s="2">
        <f>A31</f>
        <v>1</v>
      </c>
      <c r="B75" s="52" t="str">
        <f>[1]SKORLAR!C31</f>
        <v>Enes Kaplan</v>
      </c>
      <c r="C75" s="75">
        <f>C31+I75</f>
        <v>158</v>
      </c>
      <c r="D75" s="77">
        <f>D31+I75</f>
        <v>212</v>
      </c>
      <c r="E75" s="75">
        <f>E31+I75</f>
        <v>166</v>
      </c>
      <c r="F75" s="75">
        <f>F31+I75</f>
        <v>195</v>
      </c>
      <c r="G75" s="70"/>
      <c r="H75" s="73"/>
      <c r="I75" s="77">
        <f t="shared" si="8"/>
        <v>29</v>
      </c>
    </row>
    <row r="76" spans="1:9" x14ac:dyDescent="0.25">
      <c r="A76" s="2">
        <f>A32</f>
        <v>10</v>
      </c>
      <c r="B76" s="52" t="str">
        <f>[1]SKORLAR!C32</f>
        <v>Can Gürsoy</v>
      </c>
      <c r="C76" s="75">
        <f>C32+I76</f>
        <v>180.4</v>
      </c>
      <c r="D76" s="77">
        <f>D32+I76</f>
        <v>183.4</v>
      </c>
      <c r="E76" s="75">
        <f>E32+I76</f>
        <v>186.4</v>
      </c>
      <c r="F76" s="75">
        <f>F32+I76</f>
        <v>163.4</v>
      </c>
      <c r="G76" s="70"/>
      <c r="H76" s="73"/>
      <c r="I76" s="77">
        <f t="shared" si="8"/>
        <v>46.4</v>
      </c>
    </row>
    <row r="77" spans="1:9" x14ac:dyDescent="0.25">
      <c r="A77" s="2">
        <f>A33</f>
        <v>10</v>
      </c>
      <c r="B77" s="52" t="str">
        <f>[1]SKORLAR!C33</f>
        <v>arslan Ray bendon</v>
      </c>
      <c r="C77" s="75">
        <f>C33+I77</f>
        <v>205</v>
      </c>
      <c r="D77" s="77">
        <f>D33+I77</f>
        <v>195</v>
      </c>
      <c r="E77" s="75">
        <f>E33+I77</f>
        <v>142</v>
      </c>
      <c r="F77" s="75">
        <f>F33+I77</f>
        <v>169</v>
      </c>
      <c r="G77" s="70"/>
      <c r="H77" s="73"/>
      <c r="I77" s="77">
        <f t="shared" si="8"/>
        <v>49</v>
      </c>
    </row>
    <row r="78" spans="1:9" x14ac:dyDescent="0.25">
      <c r="A78" s="2">
        <f>A34</f>
        <v>7</v>
      </c>
      <c r="B78" s="52" t="str">
        <f>[1]SKORLAR!C34</f>
        <v>Mustafa Onur</v>
      </c>
      <c r="C78" s="75">
        <f>C34+I78</f>
        <v>186.8</v>
      </c>
      <c r="D78" s="77">
        <f>D34+I78</f>
        <v>197.8</v>
      </c>
      <c r="E78" s="75">
        <f>E34+I78</f>
        <v>150.80000000000001</v>
      </c>
      <c r="F78" s="75">
        <f>F34+I78</f>
        <v>169.8</v>
      </c>
      <c r="G78" s="70"/>
      <c r="H78" s="73"/>
      <c r="I78" s="77">
        <f t="shared" si="8"/>
        <v>54.8</v>
      </c>
    </row>
    <row r="79" spans="1:9" x14ac:dyDescent="0.25">
      <c r="A79" s="2">
        <f>A35</f>
        <v>3</v>
      </c>
      <c r="B79" s="52" t="str">
        <f>'5 aralık'!$D$37</f>
        <v>Erdoğan Karakullukçu</v>
      </c>
      <c r="C79" s="75">
        <f>C35+I79</f>
        <v>212.6</v>
      </c>
      <c r="D79" s="77">
        <f>D35+I79</f>
        <v>173.6</v>
      </c>
      <c r="E79" s="75">
        <f>E35+I79</f>
        <v>157.6</v>
      </c>
      <c r="F79" s="75">
        <f>F35+I79</f>
        <v>190.6</v>
      </c>
      <c r="G79" s="70"/>
      <c r="H79" s="73"/>
      <c r="I79" s="77">
        <f t="shared" si="8"/>
        <v>25.6</v>
      </c>
    </row>
    <row r="80" spans="1:9" x14ac:dyDescent="0.25">
      <c r="A80" s="2">
        <f>A36</f>
        <v>3</v>
      </c>
      <c r="B80" s="52" t="str">
        <f>'5 aralık'!O34</f>
        <v>Rıchard</v>
      </c>
      <c r="C80" s="75">
        <f>C36+I80</f>
        <v>187.2</v>
      </c>
      <c r="D80" s="77">
        <f>D36+I80</f>
        <v>163.19999999999999</v>
      </c>
      <c r="E80" s="75">
        <f>E36+I80</f>
        <v>185.2</v>
      </c>
      <c r="F80" s="75">
        <f>F36+I80</f>
        <v>199.2</v>
      </c>
      <c r="G80" s="70"/>
      <c r="H80" s="73"/>
      <c r="I80" s="77">
        <f t="shared" si="8"/>
        <v>25.2</v>
      </c>
    </row>
    <row r="81" spans="1:9" x14ac:dyDescent="0.25">
      <c r="A81" s="2">
        <f>A37</f>
        <v>5</v>
      </c>
      <c r="B81" s="52" t="str">
        <f>'5 aralık'!O35</f>
        <v>Santo</v>
      </c>
      <c r="C81" s="75">
        <f>C37+I81</f>
        <v>200</v>
      </c>
      <c r="D81" s="77">
        <f>D37+I81</f>
        <v>200</v>
      </c>
      <c r="E81" s="75">
        <f>E37+I81</f>
        <v>145</v>
      </c>
      <c r="F81" s="75">
        <f>F37+I81</f>
        <v>228</v>
      </c>
      <c r="G81" s="70"/>
      <c r="H81" s="73"/>
      <c r="I81" s="77">
        <f t="shared" si="8"/>
        <v>0</v>
      </c>
    </row>
    <row r="82" spans="1:9" x14ac:dyDescent="0.25">
      <c r="A82" s="2">
        <f>A38</f>
        <v>8</v>
      </c>
      <c r="B82" s="52" t="str">
        <f>'5 aralık'!O36</f>
        <v>Gumelar</v>
      </c>
      <c r="C82" s="75">
        <f>C38+I82</f>
        <v>176</v>
      </c>
      <c r="D82" s="77">
        <f>D38+I82</f>
        <v>174</v>
      </c>
      <c r="E82" s="75">
        <f>E38+I82</f>
        <v>163</v>
      </c>
      <c r="F82" s="75">
        <f>F38+I82</f>
        <v>178</v>
      </c>
      <c r="G82" s="70"/>
      <c r="H82" s="73"/>
      <c r="I82" s="77">
        <f t="shared" si="8"/>
        <v>69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9CE3-E18E-403A-B011-70025C760A0D}">
  <sheetPr>
    <pageSetUpPr fitToPage="1"/>
  </sheetPr>
  <dimension ref="A1:H40"/>
  <sheetViews>
    <sheetView workbookViewId="0">
      <selection activeCell="G29" sqref="G29"/>
    </sheetView>
  </sheetViews>
  <sheetFormatPr defaultRowHeight="15" x14ac:dyDescent="0.25"/>
  <cols>
    <col min="1" max="1" width="22.140625" customWidth="1"/>
    <col min="2" max="2" width="5.85546875" style="3" customWidth="1"/>
    <col min="3" max="3" width="22.42578125" customWidth="1"/>
    <col min="4" max="4" width="5.85546875" style="3" customWidth="1"/>
    <col min="5" max="5" width="23.140625" customWidth="1"/>
    <col min="6" max="6" width="5.5703125" style="3" customWidth="1"/>
    <col min="7" max="7" width="22.5703125" customWidth="1"/>
    <col min="8" max="8" width="6" style="3" customWidth="1"/>
  </cols>
  <sheetData>
    <row r="1" spans="1:8" ht="19.5" thickBot="1" x14ac:dyDescent="0.35">
      <c r="A1" s="67" t="s">
        <v>79</v>
      </c>
      <c r="C1" s="138" t="s">
        <v>84</v>
      </c>
      <c r="D1" s="88"/>
      <c r="G1" s="64" t="s">
        <v>85</v>
      </c>
      <c r="H1" s="88"/>
    </row>
    <row r="2" spans="1:8" ht="15.75" thickBot="1" x14ac:dyDescent="0.3">
      <c r="C2" s="140" t="str">
        <f t="shared" ref="C2:D2" si="0">A7</f>
        <v>Füsun ısdaş</v>
      </c>
      <c r="D2" s="139">
        <f t="shared" si="0"/>
        <v>213.4</v>
      </c>
      <c r="G2" s="37" t="str">
        <f t="shared" ref="G2:H2" si="1">C5</f>
        <v>Gediz Ege</v>
      </c>
      <c r="H2" s="127">
        <f t="shared" si="1"/>
        <v>266</v>
      </c>
    </row>
    <row r="3" spans="1:8" ht="15.75" thickBot="1" x14ac:dyDescent="0.3">
      <c r="B3"/>
      <c r="D3"/>
      <c r="F3"/>
      <c r="H3"/>
    </row>
    <row r="4" spans="1:8" ht="15.75" thickBot="1" x14ac:dyDescent="0.3">
      <c r="A4" s="85" t="s">
        <v>74</v>
      </c>
      <c r="B4" s="88"/>
      <c r="C4" s="86" t="s">
        <v>75</v>
      </c>
      <c r="D4" s="89"/>
      <c r="E4" s="86" t="s">
        <v>76</v>
      </c>
      <c r="F4" s="131"/>
      <c r="G4" s="86" t="s">
        <v>77</v>
      </c>
      <c r="H4" s="89"/>
    </row>
    <row r="5" spans="1:8" x14ac:dyDescent="0.25">
      <c r="A5" s="134" t="str">
        <f>'SKORLAMA '!B14</f>
        <v>Fatih Mehmet Temelli</v>
      </c>
      <c r="B5" s="71">
        <f>'SKORLAMA '!K14</f>
        <v>236</v>
      </c>
      <c r="C5" s="37" t="str">
        <f>'SKORLAMA '!B18</f>
        <v>Gediz Ege</v>
      </c>
      <c r="D5" s="127">
        <f>'SKORLAMA '!L18</f>
        <v>266</v>
      </c>
      <c r="E5" s="37" t="str">
        <f>'SKORLAMA '!B25</f>
        <v>Metin Er</v>
      </c>
      <c r="F5" s="127">
        <f>'SKORLAMA '!M25</f>
        <v>208.8</v>
      </c>
      <c r="G5" s="37" t="str">
        <f>'SKORLAMA '!B37</f>
        <v>Tunay Isdaş</v>
      </c>
      <c r="H5" s="132">
        <f>'SKORLAMA '!N37</f>
        <v>228</v>
      </c>
    </row>
    <row r="6" spans="1:8" x14ac:dyDescent="0.25">
      <c r="A6" s="134" t="str">
        <f>'SKORLAMA '!B30</f>
        <v>Ömür</v>
      </c>
      <c r="B6" s="71">
        <f>'SKORLAMA '!K30</f>
        <v>226</v>
      </c>
      <c r="C6" s="37" t="str">
        <f>'SKORLAMA '!B26</f>
        <v>Mustafa Onur</v>
      </c>
      <c r="D6" s="127">
        <f>'SKORLAMA '!L26</f>
        <v>244.6</v>
      </c>
      <c r="E6" s="37" t="str">
        <f>'SKORLAMA '!B26</f>
        <v>Mustafa Onur</v>
      </c>
      <c r="F6" s="127">
        <f>'SKORLAMA '!M26</f>
        <v>198.6</v>
      </c>
      <c r="G6" s="37" t="str">
        <f>'SKORLAMA '!B19</f>
        <v>Gumelar</v>
      </c>
      <c r="H6" s="132">
        <f>'SKORLAMA '!N19</f>
        <v>217.6</v>
      </c>
    </row>
    <row r="7" spans="1:8" x14ac:dyDescent="0.25">
      <c r="A7" s="136" t="str">
        <f>'SKORLAMA '!B17</f>
        <v>Füsun ısdaş</v>
      </c>
      <c r="B7" s="137">
        <f>'SKORLAMA '!K17</f>
        <v>213.4</v>
      </c>
      <c r="C7" s="39" t="str">
        <f>'SKORLAMA '!B6</f>
        <v>Barış Su</v>
      </c>
      <c r="D7" s="127">
        <f>'SKORLAMA '!L6</f>
        <v>223.4</v>
      </c>
      <c r="E7" s="6" t="str">
        <f>'SKORLAMA '!B10</f>
        <v>Duygu Gürkan</v>
      </c>
      <c r="F7" s="129">
        <f>'SKORLAMA '!M10</f>
        <v>195.4</v>
      </c>
      <c r="G7" s="37" t="str">
        <f>'SKORLAMA '!B7</f>
        <v>Berke Başar</v>
      </c>
      <c r="H7" s="132">
        <f>'SKORLAMA '!N7</f>
        <v>214.2</v>
      </c>
    </row>
    <row r="8" spans="1:8" x14ac:dyDescent="0.25">
      <c r="A8" s="134" t="str">
        <f>'SKORLAMA '!B18</f>
        <v>Gediz Ege</v>
      </c>
      <c r="B8" s="71">
        <f>'SKORLAMA '!K18</f>
        <v>213</v>
      </c>
      <c r="C8" s="6" t="str">
        <f>'SKORLAMA '!B31</f>
        <v>Öykü Danışık</v>
      </c>
      <c r="D8" s="129">
        <f>'SKORLAMA '!L31</f>
        <v>212</v>
      </c>
      <c r="E8" s="37" t="str">
        <f>'SKORLAMA '!B18</f>
        <v>Gediz Ege</v>
      </c>
      <c r="F8" s="127">
        <f>'SKORLAMA '!M18</f>
        <v>190</v>
      </c>
      <c r="G8" s="37" t="str">
        <f>'SKORLAMA '!B13</f>
        <v>Erdoğan Karakullukçu</v>
      </c>
      <c r="H8" s="132">
        <f>'SKORLAMA '!N13</f>
        <v>206.2</v>
      </c>
    </row>
    <row r="9" spans="1:8" x14ac:dyDescent="0.25">
      <c r="A9" s="134" t="str">
        <f>'SKORLAMA '!B25</f>
        <v>Metin Er</v>
      </c>
      <c r="B9" s="71">
        <f>'SKORLAMA '!K25</f>
        <v>212.8</v>
      </c>
      <c r="C9" s="37" t="str">
        <f>'SKORLAMA '!B37</f>
        <v>Tunay Isdaş</v>
      </c>
      <c r="D9" s="127">
        <f>'SKORLAMA '!L37</f>
        <v>200</v>
      </c>
      <c r="E9" s="37" t="str">
        <f>'SKORLAMA '!B22</f>
        <v>İsmail Eser</v>
      </c>
      <c r="F9" s="127">
        <f>'SKORLAMA '!M22</f>
        <v>190</v>
      </c>
      <c r="G9" s="37" t="str">
        <f>'SKORLAMA '!B36</f>
        <v>Tugay Isdaş</v>
      </c>
      <c r="H9" s="132">
        <f>'SKORLAMA '!N36</f>
        <v>199.2</v>
      </c>
    </row>
    <row r="10" spans="1:8" x14ac:dyDescent="0.25">
      <c r="A10" s="134" t="str">
        <f>'SKORLAMA '!B35</f>
        <v>Timur Özhan</v>
      </c>
      <c r="B10" s="71">
        <f>'SKORLAMA '!K35</f>
        <v>212.6</v>
      </c>
      <c r="C10" s="37" t="str">
        <f>'SKORLAMA '!B39</f>
        <v>Yakup</v>
      </c>
      <c r="D10" s="127">
        <f>'SKORLAMA '!L39</f>
        <v>199.33333333333331</v>
      </c>
      <c r="E10" s="130" t="str">
        <f>'SKORLAMA '!B19</f>
        <v>Gumelar</v>
      </c>
      <c r="F10" s="127">
        <f>'SKORLAMA '!M19</f>
        <v>188.6</v>
      </c>
      <c r="G10" s="37" t="str">
        <f>'SKORLAMA '!B27</f>
        <v>Nusret İspir</v>
      </c>
      <c r="H10" s="132">
        <f>'SKORLAMA '!N27</f>
        <v>197.2</v>
      </c>
    </row>
    <row r="11" spans="1:8" x14ac:dyDescent="0.25">
      <c r="A11" s="134" t="str">
        <f>'SKORLAMA '!B33</f>
        <v>Santo</v>
      </c>
      <c r="B11" s="71">
        <f>'SKORLAMA '!K33</f>
        <v>205</v>
      </c>
      <c r="C11" s="37" t="str">
        <f>'SKORLAMA '!B34</f>
        <v>Sertuğ Arslan</v>
      </c>
      <c r="D11" s="127">
        <f>'SKORLAMA '!L34</f>
        <v>197.8</v>
      </c>
      <c r="E11" s="37" t="str">
        <f>'SKORLAMA '!B32</f>
        <v>Rıchard</v>
      </c>
      <c r="F11" s="127">
        <f>'SKORLAMA '!M32</f>
        <v>186.4</v>
      </c>
      <c r="G11" s="37" t="str">
        <f>'SKORLAMA '!B28</f>
        <v>Ogün Paşaoğlu</v>
      </c>
      <c r="H11" s="132">
        <f>'SKORLAMA '!N28</f>
        <v>195.6</v>
      </c>
    </row>
    <row r="12" spans="1:8" x14ac:dyDescent="0.25">
      <c r="A12" s="134" t="str">
        <f>'SKORLAMA '!B8</f>
        <v>Burak Kania</v>
      </c>
      <c r="B12" s="71">
        <f>'SKORLAMA '!K8</f>
        <v>204.6</v>
      </c>
      <c r="C12" s="37" t="str">
        <f>'SKORLAMA '!B22</f>
        <v>İsmail Eser</v>
      </c>
      <c r="D12" s="127">
        <f>'SKORLAMA '!L22</f>
        <v>197</v>
      </c>
      <c r="E12" s="37" t="str">
        <f>'SKORLAMA '!B23</f>
        <v>Mehmet Emin Doğan</v>
      </c>
      <c r="F12" s="127">
        <f>'SKORLAMA '!M23</f>
        <v>186.2</v>
      </c>
      <c r="G12" s="6" t="str">
        <f>'SKORLAMA '!B31</f>
        <v>Öykü Danışık</v>
      </c>
      <c r="H12" s="133">
        <f>'SKORLAMA '!N31</f>
        <v>195</v>
      </c>
    </row>
    <row r="13" spans="1:8" x14ac:dyDescent="0.25">
      <c r="A13" s="134" t="str">
        <f>'SKORLAMA '!B13</f>
        <v>Erdoğan Karakullukçu</v>
      </c>
      <c r="B13" s="71">
        <f>'SKORLAMA '!K13</f>
        <v>202.2</v>
      </c>
      <c r="C13" s="37" t="str">
        <f>'SKORLAMA '!B33</f>
        <v>Santo</v>
      </c>
      <c r="D13" s="127">
        <f>'SKORLAMA '!L33</f>
        <v>195</v>
      </c>
      <c r="E13" s="37" t="str">
        <f>'SKORLAMA '!B4</f>
        <v>Anıl Doğan</v>
      </c>
      <c r="F13" s="127">
        <f>'SKORLAMA '!M4</f>
        <v>185.6</v>
      </c>
      <c r="G13" s="6" t="str">
        <f>'SKORLAMA '!B16</f>
        <v>Filiz Er</v>
      </c>
      <c r="H13" s="133">
        <f>'SKORLAMA '!N16</f>
        <v>193.4</v>
      </c>
    </row>
    <row r="14" spans="1:8" x14ac:dyDescent="0.25">
      <c r="A14" s="134" t="str">
        <f>'SKORLAMA '!B27</f>
        <v>Nusret İspir</v>
      </c>
      <c r="B14" s="71">
        <f>'SKORLAMA '!K27</f>
        <v>202.2</v>
      </c>
      <c r="C14" s="6" t="str">
        <f>'SKORLAMA '!B10</f>
        <v>Duygu Gürkan</v>
      </c>
      <c r="D14" s="129">
        <f>'SKORLAMA '!L10</f>
        <v>191.4</v>
      </c>
      <c r="E14" s="37" t="str">
        <f>'SKORLAMA '!B36</f>
        <v>Tugay Isdaş</v>
      </c>
      <c r="F14" s="127">
        <f>'SKORLAMA '!M36</f>
        <v>185.2</v>
      </c>
      <c r="G14" s="37" t="str">
        <f>'SKORLAMA '!B35</f>
        <v>Timur Özhan</v>
      </c>
      <c r="H14" s="132">
        <f>'SKORLAMA '!N35</f>
        <v>190.6</v>
      </c>
    </row>
    <row r="15" spans="1:8" x14ac:dyDescent="0.25">
      <c r="A15" s="135" t="str">
        <f>'SKORLAMA '!B37</f>
        <v>Tunay Isdaş</v>
      </c>
      <c r="B15" s="71">
        <f>'SKORLAMA '!K37</f>
        <v>200</v>
      </c>
      <c r="C15" s="37" t="str">
        <f>'SKORLAMA '!B28</f>
        <v>Ogün Paşaoğlu</v>
      </c>
      <c r="D15" s="127">
        <f>'SKORLAMA '!L28</f>
        <v>189.6</v>
      </c>
      <c r="E15" s="6" t="str">
        <f>'SKORLAMA '!B16</f>
        <v>Filiz Er</v>
      </c>
      <c r="F15" s="129">
        <f>'SKORLAMA '!M16</f>
        <v>183.4</v>
      </c>
      <c r="G15" s="141" t="str">
        <f>'SKORLAMA '!B17</f>
        <v>Füsun ısdaş</v>
      </c>
      <c r="H15" s="133">
        <f>'SKORLAMA '!N17</f>
        <v>189.4</v>
      </c>
    </row>
    <row r="16" spans="1:8" x14ac:dyDescent="0.25">
      <c r="A16" s="135" t="str">
        <f>'SKORLAMA '!B4</f>
        <v>Anıl Doğan</v>
      </c>
      <c r="B16" s="71">
        <f>'SKORLAMA '!K4</f>
        <v>191.6</v>
      </c>
      <c r="C16" s="6" t="str">
        <f>'SKORLAMA '!B15</f>
        <v>Fatma Sütçü</v>
      </c>
      <c r="D16" s="129">
        <f>'SKORLAMA '!L15</f>
        <v>189</v>
      </c>
      <c r="E16" s="37" t="str">
        <f>'SKORLAMA '!B39</f>
        <v>Yakup</v>
      </c>
      <c r="F16" s="127">
        <f>'SKORLAMA '!M39</f>
        <v>181.33333333333331</v>
      </c>
      <c r="G16" s="37" t="str">
        <f>'SKORLAMA '!B8</f>
        <v>Burak Kania</v>
      </c>
      <c r="H16" s="132">
        <f>'SKORLAMA '!N8</f>
        <v>188.6</v>
      </c>
    </row>
    <row r="17" spans="1:8" x14ac:dyDescent="0.25">
      <c r="A17" s="135" t="str">
        <f>'SKORLAMA '!B24</f>
        <v>Mert Boran</v>
      </c>
      <c r="B17" s="71">
        <f>'SKORLAMA '!K24</f>
        <v>187.6</v>
      </c>
      <c r="C17" s="37" t="str">
        <f>'SKORLAMA '!B32</f>
        <v>Rıchard</v>
      </c>
      <c r="D17" s="127">
        <f>'SKORLAMA '!L32</f>
        <v>183.4</v>
      </c>
      <c r="E17" s="37" t="str">
        <f>'SKORLAMA '!B14</f>
        <v>Fatih Mehmet Temelli</v>
      </c>
      <c r="F17" s="127">
        <f>'SKORLAMA '!M14</f>
        <v>180</v>
      </c>
      <c r="G17" s="6" t="str">
        <f>'SKORLAMA '!B10</f>
        <v>Duygu Gürkan</v>
      </c>
      <c r="H17" s="133">
        <f>'SKORLAMA '!N10</f>
        <v>188.4</v>
      </c>
    </row>
    <row r="18" spans="1:8" x14ac:dyDescent="0.25">
      <c r="A18" s="135" t="str">
        <f>'SKORLAMA '!B36</f>
        <v>Tugay Isdaş</v>
      </c>
      <c r="B18" s="71">
        <f>'SKORLAMA '!K36</f>
        <v>187.2</v>
      </c>
      <c r="C18" s="6" t="str">
        <f>'SKORLAMA '!B11</f>
        <v>Emine</v>
      </c>
      <c r="D18" s="129">
        <f>'SKORLAMA '!L11</f>
        <v>182.2</v>
      </c>
      <c r="E18" s="37" t="str">
        <f>'SKORLAMA '!B6</f>
        <v>Barış Su</v>
      </c>
      <c r="F18" s="127">
        <f>'SKORLAMA '!M6</f>
        <v>177.4</v>
      </c>
      <c r="G18" s="42" t="str">
        <f>'SKORLAMA '!B14</f>
        <v>Fatih Mehmet Temelli</v>
      </c>
      <c r="H18" s="132">
        <f>'SKORLAMA '!N14</f>
        <v>186</v>
      </c>
    </row>
    <row r="19" spans="1:8" x14ac:dyDescent="0.25">
      <c r="A19" s="134" t="str">
        <f>'SKORLAMA '!B34</f>
        <v>Sertuğ Arslan</v>
      </c>
      <c r="B19" s="71">
        <f>'SKORLAMA '!K34</f>
        <v>186.8</v>
      </c>
      <c r="C19" s="37" t="str">
        <f>'SKORLAMA '!B5</f>
        <v>arslan Ray bendon</v>
      </c>
      <c r="D19" s="127">
        <f>'SKORLAMA '!L5</f>
        <v>180.4</v>
      </c>
      <c r="E19" s="37" t="str">
        <f>'SKORLAMA '!B30</f>
        <v>Ömür</v>
      </c>
      <c r="F19" s="127">
        <f>'SKORLAMA '!M30</f>
        <v>176</v>
      </c>
      <c r="G19" s="37" t="str">
        <f>'SKORLAMA '!B22</f>
        <v>İsmail Eser</v>
      </c>
      <c r="H19" s="132">
        <f>'SKORLAMA '!N22</f>
        <v>183</v>
      </c>
    </row>
    <row r="20" spans="1:8" x14ac:dyDescent="0.25">
      <c r="A20" s="134" t="str">
        <f>'SKORLAMA '!B5</f>
        <v>arslan Ray bendon</v>
      </c>
      <c r="B20" s="71">
        <f>'SKORLAMA '!K5</f>
        <v>185.4</v>
      </c>
      <c r="C20" s="37" t="str">
        <f>'SKORLAMA '!B23</f>
        <v>Mehmet Emin Doğan</v>
      </c>
      <c r="D20" s="127">
        <f>'SKORLAMA '!L23</f>
        <v>180.2</v>
      </c>
      <c r="E20" s="37" t="str">
        <f>'SKORLAMA '!B8</f>
        <v>Burak Kania</v>
      </c>
      <c r="F20" s="127">
        <f>'SKORLAMA '!M8</f>
        <v>175.6</v>
      </c>
      <c r="G20" s="6" t="str">
        <f>'SKORLAMA '!B15</f>
        <v>Fatma Sütçü</v>
      </c>
      <c r="H20" s="133">
        <f>'SKORLAMA '!N15</f>
        <v>181</v>
      </c>
    </row>
    <row r="21" spans="1:8" x14ac:dyDescent="0.25">
      <c r="A21" s="134" t="str">
        <f>'SKORLAMA '!B7</f>
        <v>Berke Başar</v>
      </c>
      <c r="B21" s="71">
        <f>'SKORLAMA '!K7</f>
        <v>184.2</v>
      </c>
      <c r="C21" s="37" t="str">
        <f>'SKORLAMA '!B30</f>
        <v>Ömür</v>
      </c>
      <c r="D21" s="127">
        <f>'SKORLAMA '!L30</f>
        <v>175</v>
      </c>
      <c r="E21" s="37" t="str">
        <f>'SKORLAMA '!B5</f>
        <v>arslan Ray bendon</v>
      </c>
      <c r="F21" s="127">
        <f>'SKORLAMA '!M5</f>
        <v>175.4</v>
      </c>
      <c r="G21" s="37" t="str">
        <f>'SKORLAMA '!B6</f>
        <v>Barış Su</v>
      </c>
      <c r="H21" s="132">
        <f>'SKORLAMA '!N6</f>
        <v>179.4</v>
      </c>
    </row>
    <row r="22" spans="1:8" x14ac:dyDescent="0.25">
      <c r="A22" s="136" t="str">
        <f>'SKORLAMA '!B11</f>
        <v>Emine</v>
      </c>
      <c r="B22" s="137">
        <f>'SKORLAMA '!K11</f>
        <v>181.2</v>
      </c>
      <c r="C22" s="37" t="str">
        <f>'SKORLAMA '!B38</f>
        <v>Yafes benli</v>
      </c>
      <c r="D22" s="127">
        <f>'SKORLAMA '!L38</f>
        <v>174</v>
      </c>
      <c r="E22" s="37" t="str">
        <f>'SKORLAMA '!B28</f>
        <v>Ogün Paşaoğlu</v>
      </c>
      <c r="F22" s="127">
        <f>'SKORLAMA '!M28</f>
        <v>174.6</v>
      </c>
      <c r="G22" s="37" t="str">
        <f>'SKORLAMA '!B23</f>
        <v>Mehmet Emin Doğan</v>
      </c>
      <c r="H22" s="132">
        <f>'SKORLAMA '!N23</f>
        <v>179.2</v>
      </c>
    </row>
    <row r="23" spans="1:8" x14ac:dyDescent="0.25">
      <c r="A23" s="134" t="str">
        <f>'SKORLAMA '!B32</f>
        <v>Rıchard</v>
      </c>
      <c r="B23" s="71">
        <f>'SKORLAMA '!K32</f>
        <v>180.4</v>
      </c>
      <c r="C23" s="37" t="str">
        <f>'SKORLAMA '!B35</f>
        <v>Timur Özhan</v>
      </c>
      <c r="D23" s="127">
        <f>'SKORLAMA '!L35</f>
        <v>173.6</v>
      </c>
      <c r="E23" s="37" t="str">
        <f>'SKORLAMA '!B7</f>
        <v>Berke Başar</v>
      </c>
      <c r="F23" s="127">
        <f>'SKORLAMA '!M7</f>
        <v>174.2</v>
      </c>
      <c r="G23" s="37" t="str">
        <f>'SKORLAMA '!B38</f>
        <v>Yafes benli</v>
      </c>
      <c r="H23" s="132">
        <f>'SKORLAMA '!N38</f>
        <v>178</v>
      </c>
    </row>
    <row r="24" spans="1:8" x14ac:dyDescent="0.25">
      <c r="A24" s="134" t="str">
        <f>'SKORLAMA '!B28</f>
        <v>Ogün Paşaoğlu</v>
      </c>
      <c r="B24" s="71">
        <f>'SKORLAMA '!K28</f>
        <v>177.6</v>
      </c>
      <c r="C24" s="37" t="str">
        <f>'SKORLAMA '!B13</f>
        <v>Erdoğan Karakullukçu</v>
      </c>
      <c r="D24" s="127">
        <f>'SKORLAMA '!L13</f>
        <v>172.2</v>
      </c>
      <c r="E24" s="6" t="str">
        <f>'SKORLAMA '!B15</f>
        <v>Fatma Sütçü</v>
      </c>
      <c r="F24" s="129">
        <f>'SKORLAMA '!M15</f>
        <v>174</v>
      </c>
      <c r="G24" s="37" t="str">
        <f>'SKORLAMA '!B21</f>
        <v>Haluk Emre Mete</v>
      </c>
      <c r="H24" s="132">
        <f>'SKORLAMA '!N21</f>
        <v>171.2</v>
      </c>
    </row>
    <row r="25" spans="1:8" x14ac:dyDescent="0.25">
      <c r="A25" s="136" t="str">
        <f>'SKORLAMA '!B16</f>
        <v>Filiz Er</v>
      </c>
      <c r="B25" s="137">
        <f>'SKORLAMA '!K16</f>
        <v>176.4</v>
      </c>
      <c r="C25" s="37" t="str">
        <f>'SKORLAMA '!B8</f>
        <v>Burak Kania</v>
      </c>
      <c r="D25" s="127">
        <f>'SKORLAMA '!L8</f>
        <v>168.6</v>
      </c>
      <c r="E25" s="6" t="str">
        <f>'SKORLAMA '!B17</f>
        <v>Füsun ısdaş</v>
      </c>
      <c r="F25" s="129">
        <f>'SKORLAMA '!M17</f>
        <v>172.4</v>
      </c>
      <c r="G25" s="37" t="str">
        <f>'SKORLAMA '!B34</f>
        <v>Sertuğ Arslan</v>
      </c>
      <c r="H25" s="132">
        <f>'SKORLAMA '!N34</f>
        <v>169.8</v>
      </c>
    </row>
    <row r="26" spans="1:8" x14ac:dyDescent="0.25">
      <c r="A26" s="134" t="str">
        <f>'SKORLAMA '!B38</f>
        <v>Yafes benli</v>
      </c>
      <c r="B26" s="71">
        <f>'SKORLAMA '!K38</f>
        <v>176</v>
      </c>
      <c r="C26" s="37" t="str">
        <f>'SKORLAMA '!B27</f>
        <v>Nusret İspir</v>
      </c>
      <c r="D26" s="127">
        <f>'SKORLAMA '!L27</f>
        <v>168.2</v>
      </c>
      <c r="E26" s="37" t="str">
        <f>'SKORLAMA '!B27</f>
        <v>Nusret İspir</v>
      </c>
      <c r="F26" s="127">
        <f>'SKORLAMA '!M27</f>
        <v>170.2</v>
      </c>
      <c r="G26" s="37" t="str">
        <f>'SKORLAMA '!B33</f>
        <v>Santo</v>
      </c>
      <c r="H26" s="132">
        <f>'SKORLAMA '!N33</f>
        <v>169</v>
      </c>
    </row>
    <row r="27" spans="1:8" x14ac:dyDescent="0.25">
      <c r="A27" s="136" t="str">
        <f>'SKORLAMA '!B15</f>
        <v>Fatma Sütçü</v>
      </c>
      <c r="B27" s="137">
        <f>'SKORLAMA '!K15</f>
        <v>172</v>
      </c>
      <c r="C27" s="37" t="str">
        <f>'SKORLAMA '!B25</f>
        <v>Metin Er</v>
      </c>
      <c r="D27" s="127">
        <f>'SKORLAMA '!L25</f>
        <v>164.8</v>
      </c>
      <c r="E27" s="37" t="str">
        <f>'SKORLAMA '!B21</f>
        <v>Haluk Emre Mete</v>
      </c>
      <c r="F27" s="127">
        <f>'SKORLAMA '!M21</f>
        <v>166.2</v>
      </c>
      <c r="G27" s="37" t="str">
        <f>'SKORLAMA '!B39</f>
        <v>Yakup</v>
      </c>
      <c r="H27" s="132">
        <f>'SKORLAMA '!N39</f>
        <v>167.33333333333331</v>
      </c>
    </row>
    <row r="28" spans="1:8" x14ac:dyDescent="0.25">
      <c r="A28" s="134" t="str">
        <f>'SKORLAMA '!B6</f>
        <v>Barış Su</v>
      </c>
      <c r="B28" s="71">
        <f>'SKORLAMA '!K6</f>
        <v>167.4</v>
      </c>
      <c r="C28" s="37" t="str">
        <f>'SKORLAMA '!B36</f>
        <v>Tugay Isdaş</v>
      </c>
      <c r="D28" s="127">
        <f>'SKORLAMA '!L36</f>
        <v>163.19999999999999</v>
      </c>
      <c r="E28" s="6" t="str">
        <f>'SKORLAMA '!B31</f>
        <v>Öykü Danışık</v>
      </c>
      <c r="F28" s="129">
        <f>'SKORLAMA '!M31</f>
        <v>166</v>
      </c>
      <c r="G28" s="37" t="str">
        <f>'SKORLAMA '!B32</f>
        <v>Rıchard</v>
      </c>
      <c r="H28" s="132">
        <f>'SKORLAMA '!N32</f>
        <v>163.4</v>
      </c>
    </row>
    <row r="29" spans="1:8" x14ac:dyDescent="0.25">
      <c r="A29" s="136" t="str">
        <f>'SKORLAMA '!B10</f>
        <v>Duygu Gürkan</v>
      </c>
      <c r="B29" s="137">
        <f>'SKORLAMA '!K10</f>
        <v>165.4</v>
      </c>
      <c r="C29" s="37" t="str">
        <f>'SKORLAMA '!B19</f>
        <v>Gumelar</v>
      </c>
      <c r="D29" s="127">
        <f>'SKORLAMA '!L19</f>
        <v>159.6</v>
      </c>
      <c r="E29" s="37" t="str">
        <f>'SKORLAMA '!B38</f>
        <v>Yafes benli</v>
      </c>
      <c r="F29" s="127">
        <f>'SKORLAMA '!M38</f>
        <v>163</v>
      </c>
      <c r="G29" s="37" t="str">
        <f>'SKORLAMA '!B25</f>
        <v>Metin Er</v>
      </c>
      <c r="H29" s="132">
        <f>'SKORLAMA '!N25</f>
        <v>162.80000000000001</v>
      </c>
    </row>
    <row r="30" spans="1:8" x14ac:dyDescent="0.25">
      <c r="A30" s="134" t="str">
        <f>'SKORLAMA '!B22</f>
        <v>İsmail Eser</v>
      </c>
      <c r="B30" s="71">
        <f>'SKORLAMA '!K22</f>
        <v>162</v>
      </c>
      <c r="C30" s="37" t="str">
        <f>'SKORLAMA '!B4</f>
        <v>Anıl Doğan</v>
      </c>
      <c r="D30" s="127">
        <f>'SKORLAMA '!L4</f>
        <v>157.6</v>
      </c>
      <c r="E30" s="37" t="str">
        <f>'SKORLAMA '!B13</f>
        <v>Erdoğan Karakullukçu</v>
      </c>
      <c r="F30" s="127">
        <f>'SKORLAMA '!M13</f>
        <v>161.19999999999999</v>
      </c>
      <c r="G30" s="37" t="str">
        <f>'SKORLAMA '!B5</f>
        <v>arslan Ray bendon</v>
      </c>
      <c r="H30" s="132">
        <f>'SKORLAMA '!N5</f>
        <v>160.4</v>
      </c>
    </row>
    <row r="31" spans="1:8" x14ac:dyDescent="0.25">
      <c r="A31" s="136" t="str">
        <f>'SKORLAMA '!B31</f>
        <v>Öykü Danışık</v>
      </c>
      <c r="B31" s="137">
        <f>'SKORLAMA '!K31</f>
        <v>158</v>
      </c>
      <c r="C31" s="37" t="str">
        <f>'SKORLAMA '!B7</f>
        <v>Berke Başar</v>
      </c>
      <c r="D31" s="127">
        <f>'SKORLAMA '!L7</f>
        <v>157.19999999999999</v>
      </c>
      <c r="E31" s="37" t="str">
        <f>'SKORLAMA '!B35</f>
        <v>Timur Özhan</v>
      </c>
      <c r="F31" s="127">
        <f>'SKORLAMA '!M35</f>
        <v>157.6</v>
      </c>
      <c r="G31" s="37" t="str">
        <f>'SKORLAMA '!B26</f>
        <v>Mustafa Onur</v>
      </c>
      <c r="H31" s="132">
        <f>'SKORLAMA '!N26</f>
        <v>157.6</v>
      </c>
    </row>
    <row r="32" spans="1:8" x14ac:dyDescent="0.25">
      <c r="A32" s="134" t="str">
        <f>'SKORLAMA '!B26</f>
        <v>Mustafa Onur</v>
      </c>
      <c r="B32" s="71">
        <f>'SKORLAMA '!K26</f>
        <v>156.6</v>
      </c>
      <c r="C32" s="37" t="str">
        <f>'SKORLAMA '!B24</f>
        <v>Mert Boran</v>
      </c>
      <c r="D32" s="127">
        <f>'SKORLAMA '!L24</f>
        <v>156.6</v>
      </c>
      <c r="E32" s="37" t="str">
        <f>'SKORLAMA '!B34</f>
        <v>Sertuğ Arslan</v>
      </c>
      <c r="F32" s="127">
        <f>'SKORLAMA '!M34</f>
        <v>150.80000000000001</v>
      </c>
      <c r="G32" s="37" t="str">
        <f>'SKORLAMA '!B4</f>
        <v>Anıl Doğan</v>
      </c>
      <c r="H32" s="132">
        <f>'SKORLAMA '!N4</f>
        <v>156.6</v>
      </c>
    </row>
    <row r="33" spans="1:8" x14ac:dyDescent="0.25">
      <c r="A33" s="134" t="str">
        <f>'SKORLAMA '!B19</f>
        <v>Gumelar</v>
      </c>
      <c r="B33" s="71">
        <f>'SKORLAMA '!K19</f>
        <v>151.6</v>
      </c>
      <c r="C33" s="37" t="str">
        <f>'SKORLAMA '!B14</f>
        <v>Fatih Mehmet Temelli</v>
      </c>
      <c r="D33" s="127">
        <f>'SKORLAMA '!L14</f>
        <v>155</v>
      </c>
      <c r="E33" s="37" t="str">
        <f>'SKORLAMA '!B37</f>
        <v>Tunay Isdaş</v>
      </c>
      <c r="F33" s="127">
        <f>'SKORLAMA '!M37</f>
        <v>145</v>
      </c>
      <c r="G33" s="37" t="str">
        <f>'SKORLAMA '!B18</f>
        <v>Gediz Ege</v>
      </c>
      <c r="H33" s="132">
        <f>'SKORLAMA '!N18</f>
        <v>156</v>
      </c>
    </row>
    <row r="34" spans="1:8" x14ac:dyDescent="0.25">
      <c r="A34" s="134" t="str">
        <f>'SKORLAMA '!B23</f>
        <v>Mehmet Emin Doğan</v>
      </c>
      <c r="B34" s="71">
        <f>'SKORLAMA '!K23</f>
        <v>142.19999999999999</v>
      </c>
      <c r="C34" s="6" t="str">
        <f>'SKORLAMA '!B17</f>
        <v>Füsun ısdaş</v>
      </c>
      <c r="D34" s="129">
        <f>'SKORLAMA '!L17</f>
        <v>146.4</v>
      </c>
      <c r="E34" s="37" t="str">
        <f>'SKORLAMA '!B33</f>
        <v>Santo</v>
      </c>
      <c r="F34" s="127">
        <f>'SKORLAMA '!M33</f>
        <v>142</v>
      </c>
      <c r="G34" s="37" t="str">
        <f>'SKORLAMA '!B30</f>
        <v>Ömür</v>
      </c>
      <c r="H34" s="132">
        <f>'SKORLAMA '!N30</f>
        <v>143</v>
      </c>
    </row>
    <row r="35" spans="1:8" x14ac:dyDescent="0.25">
      <c r="B35"/>
      <c r="D35"/>
      <c r="F35"/>
      <c r="H35"/>
    </row>
    <row r="36" spans="1:8" x14ac:dyDescent="0.25">
      <c r="B36"/>
      <c r="D36"/>
      <c r="F36"/>
      <c r="H36"/>
    </row>
    <row r="37" spans="1:8" x14ac:dyDescent="0.25">
      <c r="B37"/>
      <c r="D37"/>
      <c r="F37"/>
      <c r="H37"/>
    </row>
    <row r="38" spans="1:8" x14ac:dyDescent="0.25">
      <c r="B38"/>
      <c r="D38"/>
      <c r="F38"/>
      <c r="H38"/>
    </row>
    <row r="39" spans="1:8" x14ac:dyDescent="0.25">
      <c r="B39"/>
      <c r="D39"/>
      <c r="F39"/>
      <c r="H39"/>
    </row>
    <row r="40" spans="1:8" x14ac:dyDescent="0.25">
      <c r="B40"/>
      <c r="D40"/>
      <c r="F40"/>
      <c r="H40"/>
    </row>
  </sheetData>
  <autoFilter ref="G4:H4" xr:uid="{599D9A2F-44B0-402F-99D6-75C0C6564759}">
    <sortState ref="G5:H40">
      <sortCondition descending="1" ref="H4"/>
    </sortState>
  </autoFilter>
  <pageMargins left="0.7" right="0.7" top="0.75" bottom="0.75" header="0.3" footer="0.3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BFCB-F1E0-44DA-933C-2CC9C1B433C9}">
  <sheetPr>
    <pageSetUpPr fitToPage="1"/>
  </sheetPr>
  <dimension ref="A1:O79"/>
  <sheetViews>
    <sheetView topLeftCell="B1" workbookViewId="0">
      <selection activeCell="J85" sqref="J85"/>
    </sheetView>
  </sheetViews>
  <sheetFormatPr defaultRowHeight="15" x14ac:dyDescent="0.25"/>
  <cols>
    <col min="1" max="1" width="7" customWidth="1"/>
    <col min="2" max="2" width="8.42578125" customWidth="1"/>
    <col min="3" max="3" width="24" customWidth="1"/>
    <col min="4" max="4" width="21.28515625" customWidth="1"/>
    <col min="5" max="5" width="9" customWidth="1"/>
    <col min="12" max="12" width="8.28515625" customWidth="1"/>
    <col min="13" max="13" width="8.85546875" customWidth="1"/>
    <col min="14" max="14" width="24.140625" customWidth="1"/>
    <col min="15" max="15" width="22.28515625" customWidth="1"/>
  </cols>
  <sheetData>
    <row r="1" spans="1:15" ht="19.5" thickBot="1" x14ac:dyDescent="0.35">
      <c r="A1" s="97" t="s">
        <v>13</v>
      </c>
      <c r="B1" s="12" t="s">
        <v>11</v>
      </c>
      <c r="C1" s="14" t="s">
        <v>0</v>
      </c>
      <c r="D1" s="15" t="s">
        <v>1</v>
      </c>
      <c r="E1" s="67" t="s">
        <v>54</v>
      </c>
      <c r="F1" s="66" t="s">
        <v>9</v>
      </c>
      <c r="G1" s="8" t="s">
        <v>10</v>
      </c>
      <c r="H1" s="61" t="s">
        <v>51</v>
      </c>
      <c r="I1" s="61" t="s">
        <v>51</v>
      </c>
      <c r="J1" s="8" t="s">
        <v>9</v>
      </c>
      <c r="K1" s="68" t="s">
        <v>10</v>
      </c>
      <c r="L1" s="67" t="s">
        <v>54</v>
      </c>
      <c r="M1" s="69" t="s">
        <v>11</v>
      </c>
      <c r="N1" s="14" t="s">
        <v>0</v>
      </c>
      <c r="O1" s="18" t="s">
        <v>1</v>
      </c>
    </row>
    <row r="2" spans="1:15" x14ac:dyDescent="0.25">
      <c r="A2" s="98" t="s">
        <v>31</v>
      </c>
      <c r="B2" s="92">
        <v>1</v>
      </c>
      <c r="C2" s="10" t="s">
        <v>61</v>
      </c>
      <c r="D2" s="36" t="s">
        <v>56</v>
      </c>
      <c r="E2" s="71">
        <v>40</v>
      </c>
      <c r="F2" s="1">
        <v>186</v>
      </c>
      <c r="G2" s="1">
        <v>135</v>
      </c>
      <c r="H2" s="1"/>
      <c r="I2" s="5"/>
      <c r="J2" s="5">
        <v>213</v>
      </c>
      <c r="K2" s="5">
        <v>266</v>
      </c>
      <c r="L2" s="79">
        <v>0</v>
      </c>
      <c r="M2" s="4">
        <v>2</v>
      </c>
      <c r="N2" s="7" t="s">
        <v>2</v>
      </c>
      <c r="O2" s="38" t="s">
        <v>8</v>
      </c>
    </row>
    <row r="3" spans="1:15" x14ac:dyDescent="0.25">
      <c r="A3" s="99"/>
      <c r="B3" s="20"/>
      <c r="C3" s="1"/>
      <c r="D3" s="37" t="s">
        <v>57</v>
      </c>
      <c r="E3" s="71">
        <v>22</v>
      </c>
      <c r="F3" s="1">
        <v>180</v>
      </c>
      <c r="G3" s="1">
        <v>146</v>
      </c>
      <c r="H3" s="1"/>
      <c r="I3" s="5"/>
      <c r="J3" s="5">
        <v>129</v>
      </c>
      <c r="K3" s="5">
        <v>183</v>
      </c>
      <c r="L3" s="80">
        <v>29</v>
      </c>
      <c r="M3" s="4"/>
      <c r="N3" s="5"/>
      <c r="O3" s="38" t="s">
        <v>3</v>
      </c>
    </row>
    <row r="4" spans="1:15" x14ac:dyDescent="0.25">
      <c r="A4" s="99"/>
      <c r="B4" s="20"/>
      <c r="C4" s="1"/>
      <c r="D4" s="37" t="s">
        <v>6</v>
      </c>
      <c r="E4" s="71">
        <v>23</v>
      </c>
      <c r="F4" s="1">
        <v>155</v>
      </c>
      <c r="G4" s="1">
        <v>167</v>
      </c>
      <c r="H4" s="1"/>
      <c r="I4" s="5"/>
      <c r="J4" s="5">
        <v>146</v>
      </c>
      <c r="K4" s="5">
        <v>172</v>
      </c>
      <c r="L4" s="80">
        <v>19</v>
      </c>
      <c r="M4" s="4"/>
      <c r="N4" s="5"/>
      <c r="O4" s="38" t="s">
        <v>4</v>
      </c>
    </row>
    <row r="5" spans="1:15" x14ac:dyDescent="0.25">
      <c r="A5" s="99"/>
      <c r="B5" s="20"/>
      <c r="C5" s="1"/>
      <c r="D5" s="37" t="s">
        <v>7</v>
      </c>
      <c r="E5" s="71"/>
      <c r="F5" s="1"/>
      <c r="G5" s="1"/>
      <c r="H5" s="1"/>
      <c r="I5" s="5"/>
      <c r="J5" s="5"/>
      <c r="K5" s="5"/>
      <c r="L5" s="80"/>
      <c r="M5" s="4"/>
      <c r="N5" s="5"/>
      <c r="O5" s="38" t="s">
        <v>5</v>
      </c>
    </row>
    <row r="6" spans="1:15" ht="15.75" thickBot="1" x14ac:dyDescent="0.3">
      <c r="A6" s="100"/>
      <c r="B6" s="23"/>
      <c r="C6" s="1"/>
      <c r="D6" s="16"/>
      <c r="E6" s="83"/>
      <c r="F6" s="83">
        <f>+E2+F2+E3+F3+E4+F4+E5+F5</f>
        <v>606</v>
      </c>
      <c r="G6" s="83">
        <f>+E2+G2+E3+G3+E4+G4+E5+G5</f>
        <v>533</v>
      </c>
      <c r="H6" s="16"/>
      <c r="I6" s="28"/>
      <c r="J6" s="84">
        <f>+L2+J2+L3+J3+L4+J4+L5+J5</f>
        <v>536</v>
      </c>
      <c r="K6" s="84">
        <f>+L2+K2+L3+K3+L4+K4+L5+K5</f>
        <v>669</v>
      </c>
      <c r="L6" s="28"/>
      <c r="M6" s="28"/>
      <c r="N6" s="28"/>
      <c r="O6" s="19"/>
    </row>
    <row r="7" spans="1:15" ht="15.75" thickBot="1" x14ac:dyDescent="0.3">
      <c r="A7" s="101"/>
      <c r="B7" s="24"/>
      <c r="C7" s="25"/>
      <c r="D7" s="17" t="s">
        <v>12</v>
      </c>
      <c r="E7" s="64"/>
      <c r="F7" s="105">
        <f>+F6+G6</f>
        <v>1139</v>
      </c>
      <c r="G7" s="106"/>
      <c r="H7" s="58">
        <v>1</v>
      </c>
      <c r="I7" s="60">
        <v>2</v>
      </c>
      <c r="J7" s="107">
        <f>+J6+K6</f>
        <v>1205</v>
      </c>
      <c r="K7" s="108"/>
      <c r="L7" s="60"/>
      <c r="M7" s="44"/>
      <c r="N7" s="45" t="s">
        <v>12</v>
      </c>
      <c r="O7" s="43"/>
    </row>
    <row r="8" spans="1:15" ht="15.75" thickBot="1" x14ac:dyDescent="0.3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15" ht="19.5" thickBot="1" x14ac:dyDescent="0.35">
      <c r="A9" s="97" t="s">
        <v>13</v>
      </c>
      <c r="B9" s="12" t="s">
        <v>11</v>
      </c>
      <c r="C9" s="14" t="s">
        <v>0</v>
      </c>
      <c r="D9" s="15" t="s">
        <v>1</v>
      </c>
      <c r="E9" s="67" t="s">
        <v>54</v>
      </c>
      <c r="F9" s="8" t="s">
        <v>9</v>
      </c>
      <c r="G9" s="8" t="s">
        <v>10</v>
      </c>
      <c r="H9" s="61" t="s">
        <v>51</v>
      </c>
      <c r="I9" s="61" t="s">
        <v>51</v>
      </c>
      <c r="J9" s="8" t="s">
        <v>9</v>
      </c>
      <c r="K9" s="8" t="s">
        <v>10</v>
      </c>
      <c r="L9" s="67" t="s">
        <v>54</v>
      </c>
      <c r="M9" s="13" t="s">
        <v>11</v>
      </c>
      <c r="N9" s="14" t="s">
        <v>0</v>
      </c>
      <c r="O9" s="18" t="s">
        <v>1</v>
      </c>
    </row>
    <row r="10" spans="1:15" x14ac:dyDescent="0.25">
      <c r="A10" s="98" t="s">
        <v>32</v>
      </c>
      <c r="B10" s="20">
        <v>3</v>
      </c>
      <c r="C10" s="6" t="s">
        <v>24</v>
      </c>
      <c r="D10" s="36" t="s">
        <v>14</v>
      </c>
      <c r="E10" s="71">
        <v>3</v>
      </c>
      <c r="F10" s="1">
        <v>233</v>
      </c>
      <c r="G10" s="1">
        <v>152</v>
      </c>
      <c r="H10" s="1"/>
      <c r="I10" s="5"/>
      <c r="J10" s="5">
        <v>202</v>
      </c>
      <c r="K10" s="5">
        <v>154</v>
      </c>
      <c r="L10" s="80">
        <v>11</v>
      </c>
      <c r="M10" s="4">
        <v>4</v>
      </c>
      <c r="N10" s="78" t="s">
        <v>62</v>
      </c>
      <c r="O10" s="38" t="s">
        <v>17</v>
      </c>
    </row>
    <row r="11" spans="1:15" x14ac:dyDescent="0.25">
      <c r="A11" s="99"/>
      <c r="B11" s="20"/>
      <c r="C11" s="1"/>
      <c r="D11" s="37" t="s">
        <v>15</v>
      </c>
      <c r="E11" s="71">
        <v>26</v>
      </c>
      <c r="F11" s="1">
        <v>187</v>
      </c>
      <c r="G11" s="1">
        <v>148</v>
      </c>
      <c r="H11" s="1"/>
      <c r="I11" s="5"/>
      <c r="J11" s="5">
        <v>154</v>
      </c>
      <c r="K11" s="5"/>
      <c r="L11" s="80">
        <v>22</v>
      </c>
      <c r="M11" s="4"/>
      <c r="N11" s="5"/>
      <c r="O11" s="38" t="s">
        <v>18</v>
      </c>
    </row>
    <row r="12" spans="1:15" x14ac:dyDescent="0.25">
      <c r="A12" s="99"/>
      <c r="B12" s="20"/>
      <c r="C12" s="1"/>
      <c r="D12" s="37" t="s">
        <v>16</v>
      </c>
      <c r="E12" s="71">
        <v>23</v>
      </c>
      <c r="F12" s="1">
        <v>182</v>
      </c>
      <c r="G12" s="1">
        <v>146</v>
      </c>
      <c r="H12" s="1"/>
      <c r="I12" s="5"/>
      <c r="J12" s="5">
        <v>148</v>
      </c>
      <c r="K12" s="5">
        <v>149</v>
      </c>
      <c r="L12" s="80">
        <v>33</v>
      </c>
      <c r="M12" s="4"/>
      <c r="N12" s="5"/>
      <c r="O12" s="38" t="s">
        <v>19</v>
      </c>
    </row>
    <row r="13" spans="1:15" x14ac:dyDescent="0.25">
      <c r="A13" s="99"/>
      <c r="B13" s="20"/>
      <c r="C13" s="1"/>
      <c r="D13" s="1"/>
      <c r="E13" s="1"/>
      <c r="F13" s="1"/>
      <c r="G13" s="1"/>
      <c r="H13" s="1"/>
      <c r="I13" s="5"/>
      <c r="J13" s="5"/>
      <c r="K13" s="5">
        <v>170</v>
      </c>
      <c r="L13" s="80">
        <v>29</v>
      </c>
      <c r="M13" s="4"/>
      <c r="N13" s="5"/>
      <c r="O13" s="38" t="s">
        <v>20</v>
      </c>
    </row>
    <row r="14" spans="1:15" ht="15.75" thickBot="1" x14ac:dyDescent="0.3">
      <c r="A14" s="100"/>
      <c r="B14" s="20"/>
      <c r="C14" s="1"/>
      <c r="D14" s="16"/>
      <c r="E14" s="16"/>
      <c r="F14" s="83">
        <f>+E10+F10+E11+F11+E12+F12+E13+F13</f>
        <v>654</v>
      </c>
      <c r="G14" s="83">
        <f>+E10+G10+E11+G11+E12+G12+E13+G13</f>
        <v>498</v>
      </c>
      <c r="H14" s="16"/>
      <c r="I14" s="28"/>
      <c r="J14" s="84">
        <v>570</v>
      </c>
      <c r="K14" s="84">
        <v>546</v>
      </c>
      <c r="L14" s="28"/>
      <c r="M14" s="5"/>
      <c r="N14" s="5"/>
      <c r="O14" s="19"/>
    </row>
    <row r="15" spans="1:15" ht="15.75" thickBot="1" x14ac:dyDescent="0.3">
      <c r="A15" s="101"/>
      <c r="B15" s="94"/>
      <c r="C15" s="22"/>
      <c r="D15" s="17" t="s">
        <v>12</v>
      </c>
      <c r="E15" s="64"/>
      <c r="F15" s="105">
        <f>+F14+G14</f>
        <v>1152</v>
      </c>
      <c r="G15" s="106"/>
      <c r="H15" s="63">
        <v>2</v>
      </c>
      <c r="I15" s="59">
        <v>1</v>
      </c>
      <c r="J15" s="107">
        <f>+J14+K14</f>
        <v>1116</v>
      </c>
      <c r="K15" s="108"/>
      <c r="L15" s="60"/>
      <c r="M15" s="29"/>
      <c r="N15" s="30"/>
      <c r="O15" s="31"/>
    </row>
    <row r="16" spans="1:15" ht="15.75" thickBot="1" x14ac:dyDescent="0.3"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</row>
    <row r="17" spans="1:15" ht="19.5" thickBot="1" x14ac:dyDescent="0.35">
      <c r="A17" s="97" t="s">
        <v>13</v>
      </c>
      <c r="B17" s="12" t="s">
        <v>11</v>
      </c>
      <c r="C17" s="14" t="s">
        <v>0</v>
      </c>
      <c r="D17" s="15" t="s">
        <v>1</v>
      </c>
      <c r="E17" s="67" t="s">
        <v>54</v>
      </c>
      <c r="F17" s="8" t="s">
        <v>9</v>
      </c>
      <c r="G17" s="8" t="s">
        <v>10</v>
      </c>
      <c r="H17" s="61" t="s">
        <v>51</v>
      </c>
      <c r="I17" s="61" t="s">
        <v>51</v>
      </c>
      <c r="J17" s="8" t="s">
        <v>9</v>
      </c>
      <c r="K17" s="8" t="s">
        <v>10</v>
      </c>
      <c r="L17" s="67" t="s">
        <v>54</v>
      </c>
      <c r="M17" s="13" t="s">
        <v>11</v>
      </c>
      <c r="N17" s="14" t="s">
        <v>0</v>
      </c>
      <c r="O17" s="18" t="s">
        <v>1</v>
      </c>
    </row>
    <row r="18" spans="1:15" x14ac:dyDescent="0.25">
      <c r="A18" s="98" t="s">
        <v>33</v>
      </c>
      <c r="B18" s="20">
        <v>5</v>
      </c>
      <c r="C18" s="48" t="s">
        <v>60</v>
      </c>
      <c r="D18" s="36" t="s">
        <v>21</v>
      </c>
      <c r="E18" s="71">
        <v>38</v>
      </c>
      <c r="F18" s="1">
        <v>175</v>
      </c>
      <c r="G18" s="1">
        <v>108</v>
      </c>
      <c r="H18" s="1"/>
      <c r="I18" s="5"/>
      <c r="J18" s="5">
        <v>134</v>
      </c>
      <c r="K18" s="5">
        <v>169</v>
      </c>
      <c r="L18" s="80">
        <v>28</v>
      </c>
      <c r="M18" s="4">
        <v>6</v>
      </c>
      <c r="N18" s="7" t="s">
        <v>63</v>
      </c>
      <c r="O18" s="19" t="s">
        <v>25</v>
      </c>
    </row>
    <row r="19" spans="1:15" x14ac:dyDescent="0.25">
      <c r="A19" s="99"/>
      <c r="B19" s="20"/>
      <c r="C19" s="1"/>
      <c r="D19" s="37" t="s">
        <v>22</v>
      </c>
      <c r="E19" s="71">
        <v>0</v>
      </c>
      <c r="F19" s="1">
        <v>200</v>
      </c>
      <c r="G19" s="1">
        <v>200</v>
      </c>
      <c r="H19" s="1"/>
      <c r="I19" s="5"/>
      <c r="J19" s="5">
        <v>155</v>
      </c>
      <c r="K19" s="5">
        <v>211</v>
      </c>
      <c r="L19" s="80">
        <v>12</v>
      </c>
      <c r="M19" s="4"/>
      <c r="N19" s="5"/>
      <c r="O19" s="19" t="s">
        <v>71</v>
      </c>
    </row>
    <row r="20" spans="1:15" x14ac:dyDescent="0.25">
      <c r="A20" s="99"/>
      <c r="B20" s="20"/>
      <c r="C20" s="1"/>
      <c r="D20" s="37" t="s">
        <v>23</v>
      </c>
      <c r="E20" s="71">
        <v>25</v>
      </c>
      <c r="F20" s="1">
        <v>162</v>
      </c>
      <c r="G20" s="1">
        <v>138</v>
      </c>
      <c r="H20" s="1"/>
      <c r="I20" s="5"/>
      <c r="J20" s="5">
        <v>128</v>
      </c>
      <c r="K20" s="5">
        <v>145</v>
      </c>
      <c r="L20" s="80">
        <v>44</v>
      </c>
      <c r="M20" s="4"/>
      <c r="N20" s="5"/>
      <c r="O20" s="19" t="s">
        <v>64</v>
      </c>
    </row>
    <row r="21" spans="1:15" x14ac:dyDescent="0.25">
      <c r="A21" s="99"/>
      <c r="B21" s="20"/>
      <c r="C21" s="1"/>
      <c r="D21" s="1"/>
      <c r="E21" s="1"/>
      <c r="F21" s="1"/>
      <c r="G21" s="1"/>
      <c r="H21" s="1"/>
      <c r="I21" s="5"/>
      <c r="J21" s="5"/>
      <c r="K21" s="5"/>
      <c r="L21" s="5"/>
      <c r="M21" s="4"/>
      <c r="N21" s="5"/>
      <c r="O21" s="19"/>
    </row>
    <row r="22" spans="1:15" ht="15.75" thickBot="1" x14ac:dyDescent="0.3">
      <c r="A22" s="100"/>
      <c r="B22" s="20"/>
      <c r="C22" s="1"/>
      <c r="D22" s="16"/>
      <c r="E22" s="16"/>
      <c r="F22" s="83">
        <f>+E18+F18+E19+F19+E20+F20+E21+F21</f>
        <v>600</v>
      </c>
      <c r="G22" s="83">
        <f>+E18+G18+E19+G19+E20+G20+E21+G21</f>
        <v>509</v>
      </c>
      <c r="H22" s="16"/>
      <c r="I22" s="28"/>
      <c r="J22" s="84">
        <f>+L18+J18+L19+J19+L20+J20+L21+J21</f>
        <v>501</v>
      </c>
      <c r="K22" s="84">
        <f>+L18+K18+L19+K19+L20+K20+L21+K21</f>
        <v>609</v>
      </c>
      <c r="L22" s="28"/>
      <c r="M22" s="5"/>
      <c r="N22" s="5"/>
      <c r="O22" s="19"/>
    </row>
    <row r="23" spans="1:15" ht="15.75" thickBot="1" x14ac:dyDescent="0.3">
      <c r="A23" s="101"/>
      <c r="B23" s="94"/>
      <c r="C23" s="22"/>
      <c r="D23" s="17" t="s">
        <v>12</v>
      </c>
      <c r="E23" s="64"/>
      <c r="F23" s="105">
        <f>+F22+G22</f>
        <v>1109</v>
      </c>
      <c r="G23" s="106"/>
      <c r="H23" s="63">
        <v>1</v>
      </c>
      <c r="I23" s="59">
        <v>2</v>
      </c>
      <c r="J23" s="107">
        <f>+J22+K22</f>
        <v>1110</v>
      </c>
      <c r="K23" s="108"/>
      <c r="L23" s="60"/>
      <c r="M23" s="29"/>
      <c r="N23" s="30"/>
      <c r="O23" s="31"/>
    </row>
    <row r="24" spans="1:15" ht="15.75" thickBot="1" x14ac:dyDescent="0.3"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</row>
    <row r="25" spans="1:15" ht="19.5" thickBot="1" x14ac:dyDescent="0.35">
      <c r="A25" s="97" t="s">
        <v>13</v>
      </c>
      <c r="B25" s="12" t="s">
        <v>11</v>
      </c>
      <c r="C25" s="14" t="s">
        <v>0</v>
      </c>
      <c r="D25" s="15" t="s">
        <v>1</v>
      </c>
      <c r="E25" s="67" t="s">
        <v>54</v>
      </c>
      <c r="F25" s="8" t="s">
        <v>9</v>
      </c>
      <c r="G25" s="8" t="s">
        <v>10</v>
      </c>
      <c r="H25" s="61" t="s">
        <v>51</v>
      </c>
      <c r="I25" s="61" t="s">
        <v>51</v>
      </c>
      <c r="J25" s="8" t="s">
        <v>9</v>
      </c>
      <c r="K25" s="8" t="s">
        <v>10</v>
      </c>
      <c r="L25" s="67" t="s">
        <v>54</v>
      </c>
      <c r="M25" s="13" t="s">
        <v>11</v>
      </c>
      <c r="N25" s="14" t="s">
        <v>0</v>
      </c>
      <c r="O25" s="18" t="s">
        <v>1</v>
      </c>
    </row>
    <row r="26" spans="1:15" x14ac:dyDescent="0.25">
      <c r="A26" s="98" t="s">
        <v>34</v>
      </c>
      <c r="B26" s="20">
        <v>7</v>
      </c>
      <c r="C26" s="6" t="s">
        <v>65</v>
      </c>
      <c r="D26" s="11" t="s">
        <v>27</v>
      </c>
      <c r="E26" s="75">
        <v>30</v>
      </c>
      <c r="F26" s="1">
        <v>154</v>
      </c>
      <c r="G26" s="1">
        <v>127</v>
      </c>
      <c r="H26" s="1"/>
      <c r="I26" s="5"/>
      <c r="J26" s="5">
        <v>107</v>
      </c>
      <c r="K26" s="5">
        <v>105</v>
      </c>
      <c r="L26" s="80">
        <v>69</v>
      </c>
      <c r="M26" s="4">
        <v>8</v>
      </c>
      <c r="N26" s="7" t="s">
        <v>55</v>
      </c>
      <c r="O26" s="19" t="s">
        <v>43</v>
      </c>
    </row>
    <row r="27" spans="1:15" x14ac:dyDescent="0.25">
      <c r="A27" s="99"/>
      <c r="B27" s="20"/>
      <c r="C27" s="1" t="s">
        <v>26</v>
      </c>
      <c r="D27" s="1" t="s">
        <v>28</v>
      </c>
      <c r="E27" s="77">
        <v>55</v>
      </c>
      <c r="F27" s="1">
        <v>132</v>
      </c>
      <c r="G27" s="1">
        <v>143</v>
      </c>
      <c r="H27" s="1"/>
      <c r="I27" s="5"/>
      <c r="J27" s="5">
        <v>70</v>
      </c>
      <c r="K27" s="5">
        <v>108</v>
      </c>
      <c r="L27" s="80">
        <v>72</v>
      </c>
      <c r="M27" s="4"/>
      <c r="N27" s="46">
        <v>5395252526</v>
      </c>
      <c r="O27" s="19" t="s">
        <v>44</v>
      </c>
    </row>
    <row r="28" spans="1:15" x14ac:dyDescent="0.25">
      <c r="A28" s="99"/>
      <c r="B28" s="20"/>
      <c r="C28" s="1"/>
      <c r="D28" s="1" t="s">
        <v>29</v>
      </c>
      <c r="E28" s="77"/>
      <c r="F28" s="1"/>
      <c r="G28" s="1"/>
      <c r="H28" s="1"/>
      <c r="I28" s="5"/>
      <c r="J28" s="5">
        <v>123</v>
      </c>
      <c r="K28" s="5">
        <v>89</v>
      </c>
      <c r="L28" s="80">
        <v>69</v>
      </c>
      <c r="M28" s="4"/>
      <c r="N28" s="5"/>
      <c r="O28" s="19" t="s">
        <v>45</v>
      </c>
    </row>
    <row r="29" spans="1:15" x14ac:dyDescent="0.25">
      <c r="A29" s="99"/>
      <c r="B29" s="20"/>
      <c r="C29" s="1"/>
      <c r="D29" s="1" t="s">
        <v>30</v>
      </c>
      <c r="E29" s="77">
        <v>72</v>
      </c>
      <c r="F29" s="1">
        <v>116</v>
      </c>
      <c r="G29" s="1">
        <v>85</v>
      </c>
      <c r="H29" s="1"/>
      <c r="I29" s="5"/>
      <c r="J29" s="5"/>
      <c r="K29" s="5"/>
      <c r="L29" s="80"/>
      <c r="M29" s="4"/>
      <c r="N29" s="5"/>
      <c r="O29" s="19" t="s">
        <v>46</v>
      </c>
    </row>
    <row r="30" spans="1:15" ht="15.75" thickBot="1" x14ac:dyDescent="0.3">
      <c r="A30" s="100"/>
      <c r="B30" s="20"/>
      <c r="C30" s="1"/>
      <c r="D30" s="16"/>
      <c r="E30" s="16"/>
      <c r="F30" s="83">
        <f>+E26+F26+E27+F27+E28+F28+E29+F29</f>
        <v>559</v>
      </c>
      <c r="G30" s="83">
        <f>+E26+G26+E27+G27+E28+G28+E29+G29</f>
        <v>512</v>
      </c>
      <c r="H30" s="16"/>
      <c r="I30" s="28"/>
      <c r="J30" s="84">
        <f>+L26+J26+L27+J27+L28+J28+L29+J29</f>
        <v>510</v>
      </c>
      <c r="K30" s="84">
        <f>+L26+K26+L27+K27+L28+K28+L29+K29</f>
        <v>512</v>
      </c>
      <c r="L30" s="28"/>
      <c r="M30" s="5"/>
      <c r="N30" s="5"/>
      <c r="O30" s="19"/>
    </row>
    <row r="31" spans="1:15" ht="15.75" thickBot="1" x14ac:dyDescent="0.3">
      <c r="A31" s="101"/>
      <c r="B31" s="94"/>
      <c r="C31" s="22"/>
      <c r="D31" s="17" t="s">
        <v>12</v>
      </c>
      <c r="E31" s="64"/>
      <c r="F31" s="105">
        <f>+F30+G30</f>
        <v>1071</v>
      </c>
      <c r="G31" s="106"/>
      <c r="H31" s="63">
        <v>2.5</v>
      </c>
      <c r="I31" s="59">
        <v>0.5</v>
      </c>
      <c r="J31" s="107">
        <f>+J30+K30</f>
        <v>1022</v>
      </c>
      <c r="K31" s="108"/>
      <c r="L31" s="60"/>
      <c r="M31" s="29"/>
      <c r="N31" s="30"/>
      <c r="O31" s="31"/>
    </row>
    <row r="32" spans="1:15" ht="15.75" thickBot="1" x14ac:dyDescent="0.3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4"/>
    </row>
    <row r="33" spans="1:15" ht="19.5" thickBot="1" x14ac:dyDescent="0.35">
      <c r="A33" s="97" t="s">
        <v>13</v>
      </c>
      <c r="B33" s="12" t="s">
        <v>11</v>
      </c>
      <c r="C33" s="14" t="s">
        <v>0</v>
      </c>
      <c r="D33" s="15" t="s">
        <v>1</v>
      </c>
      <c r="E33" s="67" t="s">
        <v>54</v>
      </c>
      <c r="F33" s="8" t="s">
        <v>9</v>
      </c>
      <c r="G33" s="8">
        <v>88</v>
      </c>
      <c r="H33" s="61" t="s">
        <v>51</v>
      </c>
      <c r="I33" s="61" t="s">
        <v>51</v>
      </c>
      <c r="J33" s="8" t="s">
        <v>9</v>
      </c>
      <c r="K33" s="8" t="s">
        <v>10</v>
      </c>
      <c r="L33" s="67" t="s">
        <v>54</v>
      </c>
      <c r="M33" s="13" t="s">
        <v>11</v>
      </c>
      <c r="N33" s="14" t="s">
        <v>0</v>
      </c>
      <c r="O33" s="18" t="s">
        <v>1</v>
      </c>
    </row>
    <row r="34" spans="1:15" x14ac:dyDescent="0.25">
      <c r="A34" s="98" t="s">
        <v>35</v>
      </c>
      <c r="B34" s="20">
        <v>9</v>
      </c>
      <c r="C34" s="6" t="s">
        <v>66</v>
      </c>
      <c r="D34" s="11" t="s">
        <v>80</v>
      </c>
      <c r="E34" s="75"/>
      <c r="F34" s="1"/>
      <c r="G34" s="1"/>
      <c r="H34" s="1"/>
      <c r="I34" s="5"/>
      <c r="J34" s="5">
        <v>134</v>
      </c>
      <c r="K34" s="5">
        <v>137</v>
      </c>
      <c r="L34" s="80">
        <v>46</v>
      </c>
      <c r="M34" s="4">
        <v>10</v>
      </c>
      <c r="N34" s="7" t="s">
        <v>72</v>
      </c>
      <c r="O34" s="19" t="s">
        <v>73</v>
      </c>
    </row>
    <row r="35" spans="1:15" x14ac:dyDescent="0.25">
      <c r="A35" s="99"/>
      <c r="B35" s="20"/>
      <c r="C35" s="1"/>
      <c r="D35" s="1" t="s">
        <v>81</v>
      </c>
      <c r="E35" s="77">
        <v>58</v>
      </c>
      <c r="F35" s="1">
        <v>127</v>
      </c>
      <c r="G35" s="1">
        <v>122</v>
      </c>
      <c r="H35" s="1"/>
      <c r="I35" s="5"/>
      <c r="J35" s="5">
        <v>156</v>
      </c>
      <c r="K35" s="5">
        <v>146</v>
      </c>
      <c r="L35" s="80">
        <v>49</v>
      </c>
      <c r="M35" s="4"/>
      <c r="N35" s="5"/>
      <c r="O35" s="19" t="s">
        <v>69</v>
      </c>
    </row>
    <row r="36" spans="1:15" x14ac:dyDescent="0.25">
      <c r="A36" s="99"/>
      <c r="B36" s="20"/>
      <c r="C36" s="1"/>
      <c r="D36" s="1" t="s">
        <v>82</v>
      </c>
      <c r="E36" s="77">
        <v>3</v>
      </c>
      <c r="F36" s="1">
        <v>154</v>
      </c>
      <c r="G36" s="1">
        <v>242</v>
      </c>
      <c r="H36" s="1"/>
      <c r="I36" s="5"/>
      <c r="J36" s="5">
        <v>109</v>
      </c>
      <c r="K36" s="5">
        <v>117</v>
      </c>
      <c r="L36" s="80">
        <v>43</v>
      </c>
      <c r="M36" s="4"/>
      <c r="N36" s="5"/>
      <c r="O36" s="19" t="s">
        <v>70</v>
      </c>
    </row>
    <row r="37" spans="1:15" x14ac:dyDescent="0.25">
      <c r="A37" s="99"/>
      <c r="B37" s="20"/>
      <c r="C37" s="1"/>
      <c r="D37" s="1" t="s">
        <v>68</v>
      </c>
      <c r="E37" s="77">
        <v>18</v>
      </c>
      <c r="F37" s="1">
        <v>184</v>
      </c>
      <c r="G37" s="1">
        <v>154</v>
      </c>
      <c r="H37" s="1"/>
      <c r="I37" s="5"/>
      <c r="J37" s="5"/>
      <c r="K37" s="5"/>
      <c r="L37" s="80"/>
      <c r="M37" s="4"/>
      <c r="N37" s="5"/>
      <c r="O37" s="19"/>
    </row>
    <row r="38" spans="1:15" ht="15.75" thickBot="1" x14ac:dyDescent="0.3">
      <c r="A38" s="100"/>
      <c r="B38" s="20"/>
      <c r="C38" s="1"/>
      <c r="D38" s="16"/>
      <c r="E38" s="16"/>
      <c r="F38" s="83">
        <f>+E34+F34+E35+F35+E36+F36+E37+F37</f>
        <v>544</v>
      </c>
      <c r="G38" s="83">
        <f>+E34+G34+E35+G35+E36+G36+E37+G37</f>
        <v>597</v>
      </c>
      <c r="H38" s="16"/>
      <c r="I38" s="28"/>
      <c r="J38" s="84">
        <f>+L34+J34+L35+J35+L36+J36+L37+J37</f>
        <v>537</v>
      </c>
      <c r="K38" s="84">
        <f>+L34+K34+L35+K35+L36+K36+L37+K37</f>
        <v>538</v>
      </c>
      <c r="L38" s="28"/>
      <c r="M38" s="5"/>
      <c r="N38" s="5"/>
      <c r="O38" s="19"/>
    </row>
    <row r="39" spans="1:15" ht="15.75" thickBot="1" x14ac:dyDescent="0.3">
      <c r="A39" s="101"/>
      <c r="B39" s="94"/>
      <c r="C39" s="22"/>
      <c r="D39" s="17" t="s">
        <v>12</v>
      </c>
      <c r="E39" s="64"/>
      <c r="F39" s="105">
        <f>+F38+G38</f>
        <v>1141</v>
      </c>
      <c r="G39" s="106"/>
      <c r="H39" s="63">
        <v>3</v>
      </c>
      <c r="I39" s="59">
        <v>0</v>
      </c>
      <c r="J39" s="107">
        <f>+J38+K38</f>
        <v>1075</v>
      </c>
      <c r="K39" s="108"/>
      <c r="L39" s="60"/>
      <c r="M39" s="29"/>
      <c r="N39" s="30"/>
      <c r="O39" s="31"/>
    </row>
    <row r="40" spans="1:15" ht="15.75" thickBot="1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9.5" thickBot="1" x14ac:dyDescent="0.35">
      <c r="A41" s="12" t="s">
        <v>13</v>
      </c>
      <c r="B41" s="13" t="s">
        <v>11</v>
      </c>
      <c r="C41" s="14" t="s">
        <v>0</v>
      </c>
      <c r="D41" s="15" t="s">
        <v>1</v>
      </c>
      <c r="E41" s="67" t="s">
        <v>54</v>
      </c>
      <c r="F41" s="8" t="s">
        <v>9</v>
      </c>
      <c r="G41" s="8" t="s">
        <v>10</v>
      </c>
      <c r="H41" s="61" t="s">
        <v>51</v>
      </c>
      <c r="I41" s="61" t="s">
        <v>51</v>
      </c>
      <c r="J41" s="8" t="s">
        <v>9</v>
      </c>
      <c r="K41" s="8" t="s">
        <v>10</v>
      </c>
      <c r="L41" s="67" t="s">
        <v>54</v>
      </c>
      <c r="M41" s="13" t="s">
        <v>11</v>
      </c>
      <c r="N41" s="14" t="s">
        <v>0</v>
      </c>
      <c r="O41" s="18" t="s">
        <v>1</v>
      </c>
    </row>
    <row r="42" spans="1:15" x14ac:dyDescent="0.25">
      <c r="A42" s="26" t="s">
        <v>31</v>
      </c>
      <c r="B42" s="9">
        <v>7</v>
      </c>
      <c r="C42" s="10" t="str">
        <f t="shared" ref="C42:D45" si="0">C26</f>
        <v>FALSOCULAR</v>
      </c>
      <c r="D42" s="11" t="str">
        <f t="shared" si="0"/>
        <v>Berke Başar</v>
      </c>
      <c r="E42" s="75">
        <f t="shared" ref="E42:E43" si="1">E26</f>
        <v>30</v>
      </c>
      <c r="F42" s="1">
        <v>144</v>
      </c>
      <c r="G42" s="1">
        <v>184</v>
      </c>
      <c r="H42" s="1"/>
      <c r="I42" s="5"/>
      <c r="J42" s="5">
        <v>177</v>
      </c>
      <c r="K42" s="5">
        <v>183</v>
      </c>
      <c r="L42" s="72">
        <f t="shared" ref="L42:L44" si="2">E10</f>
        <v>3</v>
      </c>
      <c r="M42" s="4">
        <v>3</v>
      </c>
      <c r="N42" s="7" t="str">
        <f t="shared" ref="N42:O44" si="3">C10</f>
        <v>BOWLİNG YILDIZLARI</v>
      </c>
      <c r="O42" s="19" t="str">
        <f t="shared" si="3"/>
        <v>Fatih Mehmet Temelli</v>
      </c>
    </row>
    <row r="43" spans="1:15" x14ac:dyDescent="0.25">
      <c r="A43" s="20"/>
      <c r="B43" s="2"/>
      <c r="C43" s="1" t="str">
        <f t="shared" si="0"/>
        <v>0539 473 0899</v>
      </c>
      <c r="D43" s="1" t="str">
        <f t="shared" si="0"/>
        <v>Sertuğ Arslan</v>
      </c>
      <c r="E43" s="77">
        <f t="shared" si="1"/>
        <v>55</v>
      </c>
      <c r="F43" s="1">
        <v>96</v>
      </c>
      <c r="G43" s="1">
        <v>115</v>
      </c>
      <c r="H43" s="1"/>
      <c r="I43" s="5"/>
      <c r="J43" s="5">
        <v>132</v>
      </c>
      <c r="K43" s="5">
        <v>165</v>
      </c>
      <c r="L43" s="72">
        <f t="shared" si="2"/>
        <v>26</v>
      </c>
      <c r="M43" s="4"/>
      <c r="N43" s="5">
        <f t="shared" si="3"/>
        <v>0</v>
      </c>
      <c r="O43" s="19" t="str">
        <f t="shared" si="3"/>
        <v>Timur Özhan</v>
      </c>
    </row>
    <row r="44" spans="1:15" x14ac:dyDescent="0.25">
      <c r="A44" s="20"/>
      <c r="B44" s="2"/>
      <c r="C44" s="1"/>
      <c r="D44" s="1" t="str">
        <f t="shared" si="0"/>
        <v>Haluk Emre Mete</v>
      </c>
      <c r="E44" s="77">
        <v>85</v>
      </c>
      <c r="F44" s="1">
        <v>81</v>
      </c>
      <c r="G44" s="1">
        <v>86</v>
      </c>
      <c r="H44" s="1"/>
      <c r="I44" s="5"/>
      <c r="J44" s="5">
        <v>153</v>
      </c>
      <c r="K44" s="5">
        <v>166</v>
      </c>
      <c r="L44" s="72">
        <f t="shared" si="2"/>
        <v>23</v>
      </c>
      <c r="M44" s="4"/>
      <c r="N44" s="5">
        <f t="shared" si="3"/>
        <v>0</v>
      </c>
      <c r="O44" s="19" t="str">
        <f t="shared" si="3"/>
        <v>Burak Kania</v>
      </c>
    </row>
    <row r="45" spans="1:15" x14ac:dyDescent="0.25">
      <c r="A45" s="20"/>
      <c r="B45" s="2"/>
      <c r="C45" s="1"/>
      <c r="D45" s="1" t="str">
        <f t="shared" si="0"/>
        <v>Mert Boran</v>
      </c>
      <c r="E45" s="77"/>
      <c r="F45" s="1"/>
      <c r="G45" s="1"/>
      <c r="H45" s="1"/>
      <c r="I45" s="5"/>
      <c r="J45" s="5"/>
      <c r="K45" s="5"/>
      <c r="L45" s="5"/>
      <c r="M45" s="4"/>
      <c r="N45" s="5"/>
      <c r="O45" s="19"/>
    </row>
    <row r="46" spans="1:15" ht="15.75" thickBot="1" x14ac:dyDescent="0.3">
      <c r="A46" s="23"/>
      <c r="B46" s="1"/>
      <c r="C46" s="1"/>
      <c r="D46" s="16"/>
      <c r="E46" s="16"/>
      <c r="F46" s="83">
        <f>+E42+F42+E43+F43+E44+F44+E45+F45</f>
        <v>491</v>
      </c>
      <c r="G46" s="83">
        <f>+E42+G42+E43+G43+E44+G44+E45+G45</f>
        <v>555</v>
      </c>
      <c r="H46" s="16"/>
      <c r="I46" s="28"/>
      <c r="J46" s="84">
        <f>+L42+J42+L43+J43+L44+J44+L45+J45</f>
        <v>514</v>
      </c>
      <c r="K46" s="84">
        <f>+L42+K42+L43+K43+L44+K44+L45+K45</f>
        <v>566</v>
      </c>
      <c r="L46" s="28"/>
      <c r="M46" s="5"/>
      <c r="N46" s="5"/>
      <c r="O46" s="19"/>
    </row>
    <row r="47" spans="1:15" ht="15.75" thickBot="1" x14ac:dyDescent="0.3">
      <c r="A47" s="24"/>
      <c r="B47" s="22"/>
      <c r="C47" s="25"/>
      <c r="D47" s="17" t="s">
        <v>12</v>
      </c>
      <c r="E47" s="64"/>
      <c r="F47" s="105">
        <f>+F46+G46</f>
        <v>1046</v>
      </c>
      <c r="G47" s="106"/>
      <c r="H47" s="63">
        <v>0</v>
      </c>
      <c r="I47" s="59">
        <v>3</v>
      </c>
      <c r="J47" s="107">
        <f>+J46+K46</f>
        <v>1080</v>
      </c>
      <c r="K47" s="108"/>
      <c r="L47" s="60"/>
      <c r="M47" s="29"/>
      <c r="N47" s="30"/>
      <c r="O47" s="31"/>
    </row>
    <row r="48" spans="1:15" ht="15.75" thickBot="1" x14ac:dyDescent="0.3"/>
    <row r="49" spans="1:15" ht="19.5" thickBot="1" x14ac:dyDescent="0.35">
      <c r="A49" s="12" t="s">
        <v>13</v>
      </c>
      <c r="B49" s="13" t="s">
        <v>11</v>
      </c>
      <c r="C49" s="14" t="s">
        <v>0</v>
      </c>
      <c r="D49" s="15" t="s">
        <v>1</v>
      </c>
      <c r="E49" s="67" t="s">
        <v>54</v>
      </c>
      <c r="F49" s="8" t="s">
        <v>9</v>
      </c>
      <c r="G49" s="8" t="s">
        <v>10</v>
      </c>
      <c r="H49" s="61" t="s">
        <v>51</v>
      </c>
      <c r="I49" s="61" t="s">
        <v>51</v>
      </c>
      <c r="J49" s="8" t="s">
        <v>9</v>
      </c>
      <c r="K49" s="8" t="s">
        <v>10</v>
      </c>
      <c r="L49" s="67" t="s">
        <v>54</v>
      </c>
      <c r="M49" s="13" t="s">
        <v>11</v>
      </c>
      <c r="N49" s="14" t="s">
        <v>0</v>
      </c>
      <c r="O49" s="18" t="s">
        <v>1</v>
      </c>
    </row>
    <row r="50" spans="1:15" x14ac:dyDescent="0.25">
      <c r="A50" s="26" t="s">
        <v>32</v>
      </c>
      <c r="B50" s="2">
        <v>1</v>
      </c>
      <c r="C50" s="35" t="str">
        <f t="shared" ref="C50" si="4">C2</f>
        <v>AĞIR TOPLAR</v>
      </c>
      <c r="D50" s="36" t="s">
        <v>56</v>
      </c>
      <c r="E50" s="71">
        <f t="shared" ref="E50:E52" si="5">E2</f>
        <v>40</v>
      </c>
      <c r="F50" s="1">
        <v>136</v>
      </c>
      <c r="G50" s="1">
        <v>103</v>
      </c>
      <c r="H50" s="1"/>
      <c r="I50" s="5"/>
      <c r="J50" s="5">
        <v>162</v>
      </c>
      <c r="K50" s="5">
        <v>155</v>
      </c>
      <c r="L50" s="80">
        <f t="shared" ref="L50:L52" si="6">L18</f>
        <v>28</v>
      </c>
      <c r="M50" s="4">
        <v>6</v>
      </c>
      <c r="N50" s="7" t="str">
        <f t="shared" ref="N50:O52" si="7">N18</f>
        <v>ÇOK PİS YENERİZ</v>
      </c>
      <c r="O50" s="19" t="str">
        <f t="shared" si="7"/>
        <v>İsmail Eser</v>
      </c>
    </row>
    <row r="51" spans="1:15" x14ac:dyDescent="0.25">
      <c r="A51" s="20"/>
      <c r="B51" s="2"/>
      <c r="C51" s="34"/>
      <c r="D51" s="37" t="s">
        <v>57</v>
      </c>
      <c r="E51" s="71">
        <f t="shared" si="5"/>
        <v>22</v>
      </c>
      <c r="F51" s="1">
        <v>148</v>
      </c>
      <c r="G51" s="1">
        <v>175</v>
      </c>
      <c r="H51" s="1"/>
      <c r="I51" s="5"/>
      <c r="J51" s="5">
        <v>165</v>
      </c>
      <c r="K51" s="5">
        <v>167</v>
      </c>
      <c r="L51" s="80">
        <f t="shared" si="6"/>
        <v>12</v>
      </c>
      <c r="M51" s="4"/>
      <c r="N51" s="5">
        <f t="shared" si="7"/>
        <v>0</v>
      </c>
      <c r="O51" s="19" t="str">
        <f t="shared" si="7"/>
        <v>Barış Uz</v>
      </c>
    </row>
    <row r="52" spans="1:15" x14ac:dyDescent="0.25">
      <c r="A52" s="20"/>
      <c r="B52" s="2"/>
      <c r="C52" s="34"/>
      <c r="D52" s="37" t="s">
        <v>6</v>
      </c>
      <c r="E52" s="71">
        <f t="shared" si="5"/>
        <v>23</v>
      </c>
      <c r="F52" s="1">
        <v>152</v>
      </c>
      <c r="G52" s="1">
        <v>173</v>
      </c>
      <c r="H52" s="1"/>
      <c r="I52" s="5"/>
      <c r="J52" s="5">
        <v>130</v>
      </c>
      <c r="K52" s="5">
        <v>137</v>
      </c>
      <c r="L52" s="80">
        <f t="shared" si="6"/>
        <v>44</v>
      </c>
      <c r="M52" s="4"/>
      <c r="N52" s="5">
        <f t="shared" si="7"/>
        <v>0</v>
      </c>
      <c r="O52" s="19" t="str">
        <f t="shared" si="7"/>
        <v>Fatma Sütçü</v>
      </c>
    </row>
    <row r="53" spans="1:15" x14ac:dyDescent="0.25">
      <c r="A53" s="20"/>
      <c r="B53" s="2"/>
      <c r="C53" s="34"/>
      <c r="D53" s="37" t="s">
        <v>7</v>
      </c>
      <c r="E53" s="71"/>
      <c r="F53" s="1"/>
      <c r="G53" s="1"/>
      <c r="H53" s="1"/>
      <c r="I53" s="5"/>
      <c r="J53" s="5"/>
      <c r="K53" s="5"/>
      <c r="L53" s="5"/>
      <c r="M53" s="4"/>
      <c r="N53" s="5"/>
      <c r="O53" s="19"/>
    </row>
    <row r="54" spans="1:15" ht="15.75" thickBot="1" x14ac:dyDescent="0.3">
      <c r="A54" s="23"/>
      <c r="B54" s="2"/>
      <c r="C54" s="1"/>
      <c r="D54" s="16"/>
      <c r="E54" s="16"/>
      <c r="F54" s="83">
        <f>+E50+F50+E51+F51+E52+F52+E53+F53</f>
        <v>521</v>
      </c>
      <c r="G54" s="83">
        <f>+E50+G50+E51+G51+E52+G52+E53+G53</f>
        <v>536</v>
      </c>
      <c r="H54" s="16"/>
      <c r="I54" s="28"/>
      <c r="J54" s="84">
        <f>+L50+J50+L51+J51+L52+J52+L53+J53</f>
        <v>541</v>
      </c>
      <c r="K54" s="84">
        <f>+L50+K50+L51+K51+L52+K52+L53+K53</f>
        <v>543</v>
      </c>
      <c r="L54" s="28"/>
      <c r="M54" s="5"/>
      <c r="N54" s="5"/>
      <c r="O54" s="19"/>
    </row>
    <row r="55" spans="1:15" ht="15.75" thickBot="1" x14ac:dyDescent="0.3">
      <c r="A55" s="24"/>
      <c r="B55" s="21"/>
      <c r="C55" s="22"/>
      <c r="D55" s="17" t="s">
        <v>12</v>
      </c>
      <c r="E55" s="64"/>
      <c r="F55" s="105">
        <f>+F54+G54</f>
        <v>1057</v>
      </c>
      <c r="G55" s="106"/>
      <c r="H55" s="63">
        <v>0</v>
      </c>
      <c r="I55" s="59">
        <v>3</v>
      </c>
      <c r="J55" s="107">
        <f>+J54+K54</f>
        <v>1084</v>
      </c>
      <c r="K55" s="108"/>
      <c r="L55" s="60"/>
      <c r="M55" s="29"/>
      <c r="N55" s="30"/>
      <c r="O55" s="31"/>
    </row>
    <row r="56" spans="1:15" ht="15.75" thickBot="1" x14ac:dyDescent="0.3"/>
    <row r="57" spans="1:15" ht="19.5" thickBot="1" x14ac:dyDescent="0.35">
      <c r="A57" s="12" t="s">
        <v>13</v>
      </c>
      <c r="B57" s="13" t="s">
        <v>11</v>
      </c>
      <c r="C57" s="14" t="s">
        <v>0</v>
      </c>
      <c r="D57" s="15" t="s">
        <v>1</v>
      </c>
      <c r="E57" s="67" t="s">
        <v>54</v>
      </c>
      <c r="F57" s="8" t="s">
        <v>9</v>
      </c>
      <c r="G57" s="8" t="s">
        <v>10</v>
      </c>
      <c r="H57" s="61" t="s">
        <v>51</v>
      </c>
      <c r="I57" s="61" t="s">
        <v>51</v>
      </c>
      <c r="J57" s="8" t="s">
        <v>9</v>
      </c>
      <c r="K57" s="8" t="s">
        <v>10</v>
      </c>
      <c r="L57" s="67" t="s">
        <v>54</v>
      </c>
      <c r="M57" s="13" t="s">
        <v>11</v>
      </c>
      <c r="N57" s="14" t="s">
        <v>0</v>
      </c>
      <c r="O57" s="18" t="s">
        <v>1</v>
      </c>
    </row>
    <row r="58" spans="1:15" x14ac:dyDescent="0.25">
      <c r="A58" s="26" t="s">
        <v>33</v>
      </c>
      <c r="B58" s="2">
        <v>2</v>
      </c>
      <c r="C58" s="33" t="str">
        <f t="shared" ref="C58:D61" si="8">N2</f>
        <v>O SPAREİ ALAYDIK EYİYDİ</v>
      </c>
      <c r="D58" s="39" t="str">
        <f t="shared" si="8"/>
        <v>Gediz Ege</v>
      </c>
      <c r="E58" s="81">
        <v>0</v>
      </c>
      <c r="F58" s="1">
        <v>190</v>
      </c>
      <c r="G58" s="1">
        <v>156</v>
      </c>
      <c r="H58" s="1"/>
      <c r="I58" s="5"/>
      <c r="J58" s="5"/>
      <c r="K58" s="5"/>
      <c r="L58" s="79"/>
      <c r="M58" s="4">
        <v>9</v>
      </c>
      <c r="N58" s="7" t="str">
        <f t="shared" ref="N58:O61" si="9">C34</f>
        <v>GOONERS</v>
      </c>
      <c r="O58" s="19" t="str">
        <f t="shared" si="9"/>
        <v>Can gürsoy</v>
      </c>
    </row>
    <row r="59" spans="1:15" x14ac:dyDescent="0.25">
      <c r="A59" s="20"/>
      <c r="B59" s="2"/>
      <c r="C59" s="34">
        <f t="shared" si="8"/>
        <v>0</v>
      </c>
      <c r="D59" s="39" t="str">
        <f t="shared" si="8"/>
        <v>Öykü Danışık</v>
      </c>
      <c r="E59" s="82">
        <f t="shared" ref="E59:E60" si="10">L3</f>
        <v>29</v>
      </c>
      <c r="F59" s="1">
        <v>137</v>
      </c>
      <c r="G59" s="1">
        <v>166</v>
      </c>
      <c r="H59" s="1"/>
      <c r="I59" s="5"/>
      <c r="J59" s="5">
        <v>117</v>
      </c>
      <c r="K59" s="5">
        <v>102</v>
      </c>
      <c r="L59" s="80">
        <f t="shared" ref="L59:L61" si="11">E35</f>
        <v>58</v>
      </c>
      <c r="M59" s="4"/>
      <c r="N59" s="5">
        <f t="shared" si="9"/>
        <v>0</v>
      </c>
      <c r="O59" s="19" t="str">
        <f t="shared" si="9"/>
        <v>Arslan ray Bendon</v>
      </c>
    </row>
    <row r="60" spans="1:15" x14ac:dyDescent="0.25">
      <c r="A60" s="20"/>
      <c r="B60" s="2"/>
      <c r="C60" s="34">
        <f t="shared" si="8"/>
        <v>0</v>
      </c>
      <c r="D60" s="39" t="str">
        <f t="shared" si="8"/>
        <v>Duygu Gürkan</v>
      </c>
      <c r="E60" s="82">
        <f t="shared" si="10"/>
        <v>19</v>
      </c>
      <c r="F60" s="1">
        <v>176</v>
      </c>
      <c r="G60" s="1">
        <v>169</v>
      </c>
      <c r="H60" s="1"/>
      <c r="I60" s="5"/>
      <c r="J60" s="5">
        <v>196</v>
      </c>
      <c r="K60" s="5">
        <v>155</v>
      </c>
      <c r="L60" s="80">
        <f t="shared" si="11"/>
        <v>3</v>
      </c>
      <c r="M60" s="4"/>
      <c r="N60" s="5">
        <f t="shared" si="9"/>
        <v>0</v>
      </c>
      <c r="O60" s="19" t="str">
        <f t="shared" si="9"/>
        <v>Mustafa Onur</v>
      </c>
    </row>
    <row r="61" spans="1:15" x14ac:dyDescent="0.25">
      <c r="A61" s="20"/>
      <c r="B61" s="2"/>
      <c r="C61" s="34">
        <f t="shared" si="8"/>
        <v>0</v>
      </c>
      <c r="D61" s="39" t="str">
        <f t="shared" si="8"/>
        <v>Hakan Danışık</v>
      </c>
      <c r="E61" s="82"/>
      <c r="F61" s="1"/>
      <c r="G61" s="1"/>
      <c r="H61" s="1"/>
      <c r="I61" s="5"/>
      <c r="J61" s="5">
        <v>143</v>
      </c>
      <c r="K61" s="5">
        <v>188</v>
      </c>
      <c r="L61" s="80">
        <f t="shared" si="11"/>
        <v>18</v>
      </c>
      <c r="M61" s="4"/>
      <c r="N61" s="5">
        <f t="shared" si="9"/>
        <v>0</v>
      </c>
      <c r="O61" s="19" t="str">
        <f t="shared" si="9"/>
        <v>Erdoğan Karakullukçu</v>
      </c>
    </row>
    <row r="62" spans="1:15" ht="15.75" thickBot="1" x14ac:dyDescent="0.3">
      <c r="A62" s="23"/>
      <c r="B62" s="2"/>
      <c r="C62" s="1"/>
      <c r="D62" s="16"/>
      <c r="E62" s="16"/>
      <c r="F62" s="83">
        <f>+E58+F58+E59+F59+E60+F60+E61+F61</f>
        <v>551</v>
      </c>
      <c r="G62" s="83">
        <f>+E58+G58+E59+G59+E60+G60+E61+G61</f>
        <v>539</v>
      </c>
      <c r="H62" s="16"/>
      <c r="I62" s="28"/>
      <c r="J62" s="84">
        <f>+L58+J58+L59+J59+L60+J60+L61+J61</f>
        <v>535</v>
      </c>
      <c r="K62" s="84">
        <f>+L58+K58+L59+K59+L60+K60+L61+K61</f>
        <v>524</v>
      </c>
      <c r="L62" s="28"/>
      <c r="M62" s="5"/>
      <c r="N62" s="5"/>
      <c r="O62" s="19"/>
    </row>
    <row r="63" spans="1:15" ht="15.75" thickBot="1" x14ac:dyDescent="0.3">
      <c r="A63" s="24"/>
      <c r="B63" s="21"/>
      <c r="C63" s="22"/>
      <c r="D63" s="17" t="s">
        <v>12</v>
      </c>
      <c r="E63" s="64"/>
      <c r="F63" s="105">
        <f>+F62+G62</f>
        <v>1090</v>
      </c>
      <c r="G63" s="106"/>
      <c r="H63" s="63">
        <v>3</v>
      </c>
      <c r="I63" s="59">
        <v>0</v>
      </c>
      <c r="J63" s="107">
        <f>+J62+K62</f>
        <v>1059</v>
      </c>
      <c r="K63" s="108"/>
      <c r="L63" s="60"/>
      <c r="M63" s="29"/>
      <c r="N63" s="30"/>
      <c r="O63" s="31"/>
    </row>
    <row r="64" spans="1:15" ht="15.75" thickBot="1" x14ac:dyDescent="0.3"/>
    <row r="65" spans="1:15" ht="19.5" thickBot="1" x14ac:dyDescent="0.35">
      <c r="A65" s="12" t="s">
        <v>13</v>
      </c>
      <c r="B65" s="13" t="s">
        <v>11</v>
      </c>
      <c r="C65" s="14" t="s">
        <v>0</v>
      </c>
      <c r="D65" s="15" t="s">
        <v>1</v>
      </c>
      <c r="E65" s="67" t="s">
        <v>54</v>
      </c>
      <c r="F65" s="8" t="s">
        <v>9</v>
      </c>
      <c r="G65" s="8" t="s">
        <v>10</v>
      </c>
      <c r="H65" s="61" t="s">
        <v>51</v>
      </c>
      <c r="I65" s="61" t="s">
        <v>51</v>
      </c>
      <c r="J65" s="8" t="s">
        <v>9</v>
      </c>
      <c r="K65" s="8" t="s">
        <v>10</v>
      </c>
      <c r="L65" s="67" t="s">
        <v>54</v>
      </c>
      <c r="M65" s="13" t="s">
        <v>11</v>
      </c>
      <c r="N65" s="14" t="s">
        <v>0</v>
      </c>
      <c r="O65" s="18" t="s">
        <v>1</v>
      </c>
    </row>
    <row r="66" spans="1:15" x14ac:dyDescent="0.25">
      <c r="A66" s="26" t="s">
        <v>34</v>
      </c>
      <c r="B66" s="2">
        <v>5</v>
      </c>
      <c r="C66" s="6" t="str">
        <f t="shared" ref="C66:D68" si="12">C18</f>
        <v>İSDAŞLAR</v>
      </c>
      <c r="D66" s="36" t="str">
        <f t="shared" si="12"/>
        <v>Fisun ısdaş</v>
      </c>
      <c r="E66" s="71">
        <f t="shared" ref="E66:E68" si="13">E18</f>
        <v>38</v>
      </c>
      <c r="F66" s="1">
        <v>134</v>
      </c>
      <c r="G66" s="1">
        <v>151</v>
      </c>
      <c r="H66" s="1"/>
      <c r="I66" s="5"/>
      <c r="J66" s="5">
        <v>140</v>
      </c>
      <c r="K66" s="5">
        <v>117</v>
      </c>
      <c r="L66" s="80">
        <f t="shared" ref="L66:L68" si="14">L34</f>
        <v>46</v>
      </c>
      <c r="M66" s="4">
        <v>10</v>
      </c>
      <c r="N66" s="32" t="str">
        <f>N34</f>
        <v>CAKARTA</v>
      </c>
      <c r="O66" s="40" t="str">
        <f t="shared" ref="O66:O68" si="15">O34</f>
        <v>Rıchard</v>
      </c>
    </row>
    <row r="67" spans="1:15" x14ac:dyDescent="0.25">
      <c r="A67" s="20"/>
      <c r="B67" s="2"/>
      <c r="C67" s="1"/>
      <c r="D67" s="37" t="str">
        <f t="shared" si="12"/>
        <v>Tunay Isdaş</v>
      </c>
      <c r="E67" s="71">
        <v>0</v>
      </c>
      <c r="F67" s="1">
        <v>145</v>
      </c>
      <c r="G67" s="1">
        <v>228</v>
      </c>
      <c r="H67" s="1"/>
      <c r="I67" s="5"/>
      <c r="J67" s="5">
        <v>93</v>
      </c>
      <c r="K67" s="5">
        <v>120</v>
      </c>
      <c r="L67" s="80">
        <f t="shared" si="14"/>
        <v>49</v>
      </c>
      <c r="M67" s="4"/>
      <c r="N67" s="5"/>
      <c r="O67" s="41" t="str">
        <f t="shared" si="15"/>
        <v>Santo</v>
      </c>
    </row>
    <row r="68" spans="1:15" x14ac:dyDescent="0.25">
      <c r="A68" s="20"/>
      <c r="B68" s="2"/>
      <c r="C68" s="1"/>
      <c r="D68" s="37" t="str">
        <f t="shared" si="12"/>
        <v>Tugay Isdaş</v>
      </c>
      <c r="E68" s="71">
        <f t="shared" si="13"/>
        <v>25</v>
      </c>
      <c r="F68" s="1">
        <v>160</v>
      </c>
      <c r="G68" s="1">
        <v>174</v>
      </c>
      <c r="H68" s="1"/>
      <c r="I68" s="5"/>
      <c r="J68" s="5">
        <v>146</v>
      </c>
      <c r="K68" s="5">
        <v>175</v>
      </c>
      <c r="L68" s="80">
        <f t="shared" si="14"/>
        <v>43</v>
      </c>
      <c r="M68" s="4"/>
      <c r="N68" s="5"/>
      <c r="O68" s="41" t="str">
        <f t="shared" si="15"/>
        <v>Gumelar</v>
      </c>
    </row>
    <row r="69" spans="1:15" x14ac:dyDescent="0.25">
      <c r="A69" s="20"/>
      <c r="B69" s="2"/>
      <c r="C69" s="1"/>
      <c r="D69" s="1"/>
      <c r="E69" s="1"/>
      <c r="F69" s="1"/>
      <c r="G69" s="1"/>
      <c r="H69" s="1"/>
      <c r="I69" s="5"/>
      <c r="J69" s="5"/>
      <c r="K69" s="5"/>
      <c r="L69" s="80"/>
      <c r="M69" s="4"/>
      <c r="N69" s="5"/>
      <c r="O69" s="41">
        <f t="shared" ref="O69" si="16">O37</f>
        <v>0</v>
      </c>
    </row>
    <row r="70" spans="1:15" ht="15.75" thickBot="1" x14ac:dyDescent="0.3">
      <c r="A70" s="23"/>
      <c r="B70" s="2"/>
      <c r="C70" s="1"/>
      <c r="D70" s="16"/>
      <c r="E70" s="16"/>
      <c r="F70" s="83">
        <f>+E66+F66+E67+F67+E68+F68+E69+F69</f>
        <v>502</v>
      </c>
      <c r="G70" s="83">
        <f>+E66+G66+E67+G67+E68+G68+E69+G69</f>
        <v>616</v>
      </c>
      <c r="H70" s="16"/>
      <c r="I70" s="28"/>
      <c r="J70" s="84">
        <f>+L66+J66+L67+J67+L68+J68+L69+J69</f>
        <v>517</v>
      </c>
      <c r="K70" s="84">
        <f>+L66+K66+L67+K67+L68+K68+L69+K69</f>
        <v>550</v>
      </c>
      <c r="L70" s="5"/>
      <c r="M70" s="5"/>
      <c r="N70" s="5"/>
      <c r="O70" s="19"/>
    </row>
    <row r="71" spans="1:15" ht="15.75" thickBot="1" x14ac:dyDescent="0.3">
      <c r="A71" s="24"/>
      <c r="B71" s="21"/>
      <c r="C71" s="22"/>
      <c r="D71" s="17" t="s">
        <v>12</v>
      </c>
      <c r="E71" s="64"/>
      <c r="F71" s="105">
        <f>+F70+G70</f>
        <v>1118</v>
      </c>
      <c r="G71" s="106"/>
      <c r="H71" s="63">
        <v>2</v>
      </c>
      <c r="I71" s="59">
        <v>1</v>
      </c>
      <c r="J71" s="107">
        <f>+J70+K70</f>
        <v>1067</v>
      </c>
      <c r="K71" s="108"/>
      <c r="L71" s="65"/>
      <c r="M71" s="30"/>
      <c r="N71" s="30"/>
      <c r="O71" s="31"/>
    </row>
    <row r="72" spans="1:15" ht="15.75" thickBot="1" x14ac:dyDescent="0.3"/>
    <row r="73" spans="1:15" ht="19.5" thickBot="1" x14ac:dyDescent="0.35">
      <c r="A73" s="12" t="s">
        <v>13</v>
      </c>
      <c r="B73" s="13" t="s">
        <v>11</v>
      </c>
      <c r="C73" s="14" t="s">
        <v>0</v>
      </c>
      <c r="D73" s="15" t="s">
        <v>1</v>
      </c>
      <c r="E73" s="67" t="s">
        <v>54</v>
      </c>
      <c r="F73" s="8" t="s">
        <v>9</v>
      </c>
      <c r="G73" s="8" t="s">
        <v>10</v>
      </c>
      <c r="H73" s="61" t="s">
        <v>51</v>
      </c>
      <c r="I73" s="61" t="s">
        <v>51</v>
      </c>
      <c r="J73" s="8" t="s">
        <v>9</v>
      </c>
      <c r="K73" s="8" t="s">
        <v>10</v>
      </c>
      <c r="L73" s="67" t="s">
        <v>54</v>
      </c>
      <c r="M73" s="13" t="s">
        <v>11</v>
      </c>
      <c r="N73" s="14" t="s">
        <v>0</v>
      </c>
      <c r="O73" s="18" t="s">
        <v>1</v>
      </c>
    </row>
    <row r="74" spans="1:15" x14ac:dyDescent="0.25">
      <c r="A74" s="26" t="s">
        <v>35</v>
      </c>
      <c r="B74" s="2">
        <v>8</v>
      </c>
      <c r="C74" s="6" t="str">
        <f t="shared" ref="C74:D77" si="17">N26</f>
        <v>MAYE</v>
      </c>
      <c r="D74" s="11" t="str">
        <f t="shared" si="17"/>
        <v>Yafes benli</v>
      </c>
      <c r="E74" s="82">
        <f t="shared" ref="E74:E76" si="18">L26</f>
        <v>69</v>
      </c>
      <c r="F74" s="1">
        <v>94</v>
      </c>
      <c r="G74" s="1">
        <v>109</v>
      </c>
      <c r="H74" s="1"/>
      <c r="I74" s="5"/>
      <c r="J74" s="5">
        <v>198</v>
      </c>
      <c r="K74" s="5">
        <v>152</v>
      </c>
      <c r="L74" s="80">
        <f t="shared" ref="L74:L77" si="19">L10</f>
        <v>11</v>
      </c>
      <c r="M74" s="4">
        <v>4</v>
      </c>
      <c r="N74" s="7" t="str">
        <f t="shared" ref="N74:O77" si="20">N10</f>
        <v>PİNLER HAVAYA</v>
      </c>
      <c r="O74" s="19" t="str">
        <f t="shared" si="20"/>
        <v>Metin Er</v>
      </c>
    </row>
    <row r="75" spans="1:15" x14ac:dyDescent="0.25">
      <c r="A75" s="20"/>
      <c r="B75" s="2"/>
      <c r="C75" s="1"/>
      <c r="D75" s="1" t="str">
        <f t="shared" si="17"/>
        <v>Mehmet Emin Doğan</v>
      </c>
      <c r="E75" s="82">
        <f t="shared" si="18"/>
        <v>72</v>
      </c>
      <c r="F75" s="1">
        <v>114</v>
      </c>
      <c r="G75" s="1">
        <v>107</v>
      </c>
      <c r="H75" s="1"/>
      <c r="I75" s="5"/>
      <c r="J75" s="5">
        <v>161</v>
      </c>
      <c r="K75" s="5">
        <v>171</v>
      </c>
      <c r="L75" s="80">
        <f t="shared" si="19"/>
        <v>22</v>
      </c>
      <c r="M75" s="4"/>
      <c r="N75" s="5">
        <f t="shared" si="20"/>
        <v>0</v>
      </c>
      <c r="O75" s="19" t="str">
        <f t="shared" si="20"/>
        <v>Filiz Er</v>
      </c>
    </row>
    <row r="76" spans="1:15" x14ac:dyDescent="0.25">
      <c r="A76" s="20"/>
      <c r="B76" s="2"/>
      <c r="C76" s="1"/>
      <c r="D76" s="1" t="str">
        <f t="shared" si="17"/>
        <v>Anıl Doğan</v>
      </c>
      <c r="E76" s="82">
        <f t="shared" si="18"/>
        <v>69</v>
      </c>
      <c r="F76" s="1">
        <v>117</v>
      </c>
      <c r="G76" s="1">
        <v>88</v>
      </c>
      <c r="H76" s="1"/>
      <c r="I76" s="5"/>
      <c r="J76" s="5"/>
      <c r="K76" s="5"/>
      <c r="L76" s="80"/>
      <c r="M76" s="4"/>
      <c r="N76" s="5">
        <f t="shared" si="20"/>
        <v>0</v>
      </c>
      <c r="O76" s="19" t="str">
        <f t="shared" si="20"/>
        <v>Emine</v>
      </c>
    </row>
    <row r="77" spans="1:15" x14ac:dyDescent="0.25">
      <c r="A77" s="20"/>
      <c r="B77" s="2"/>
      <c r="C77" s="1"/>
      <c r="D77" s="1" t="str">
        <f t="shared" si="17"/>
        <v>Enes Kaplan</v>
      </c>
      <c r="E77" s="82"/>
      <c r="F77" s="1"/>
      <c r="G77" s="1"/>
      <c r="H77" s="1"/>
      <c r="I77" s="5"/>
      <c r="J77" s="5">
        <v>152</v>
      </c>
      <c r="K77" s="5">
        <v>138</v>
      </c>
      <c r="L77" s="80">
        <f t="shared" si="19"/>
        <v>29</v>
      </c>
      <c r="M77" s="4"/>
      <c r="N77" s="5">
        <f t="shared" si="20"/>
        <v>0</v>
      </c>
      <c r="O77" s="19" t="str">
        <f t="shared" si="20"/>
        <v>Yakup</v>
      </c>
    </row>
    <row r="78" spans="1:15" ht="15.75" thickBot="1" x14ac:dyDescent="0.3">
      <c r="A78" s="23"/>
      <c r="B78" s="2"/>
      <c r="C78" s="1"/>
      <c r="D78" s="16"/>
      <c r="E78" s="16"/>
      <c r="F78" s="83">
        <f>+E74+F74+E75+F75+E76+F76+E77+F77</f>
        <v>535</v>
      </c>
      <c r="G78" s="83">
        <f>+E74+G74+E75+G75+E76+G76+E77+G77</f>
        <v>514</v>
      </c>
      <c r="H78" s="16"/>
      <c r="I78" s="28"/>
      <c r="J78" s="84">
        <f>+L74+J74+L75+J75+L76+J76+L77+J77</f>
        <v>573</v>
      </c>
      <c r="K78" s="84">
        <f>+L74+K74+L75+K75+L76+K76+L77+K77</f>
        <v>523</v>
      </c>
      <c r="L78" s="28"/>
      <c r="M78" s="5"/>
      <c r="N78" s="5"/>
      <c r="O78" s="19"/>
    </row>
    <row r="79" spans="1:15" ht="15.75" thickBot="1" x14ac:dyDescent="0.3">
      <c r="A79" s="24"/>
      <c r="B79" s="21"/>
      <c r="C79" s="22"/>
      <c r="D79" s="17" t="s">
        <v>12</v>
      </c>
      <c r="E79" s="64"/>
      <c r="F79" s="105">
        <f>+F78+G78</f>
        <v>1049</v>
      </c>
      <c r="G79" s="106"/>
      <c r="H79" s="63">
        <v>0</v>
      </c>
      <c r="I79" s="59">
        <v>3</v>
      </c>
      <c r="J79" s="107">
        <f>+J78+K78</f>
        <v>1096</v>
      </c>
      <c r="K79" s="108"/>
      <c r="L79" s="60"/>
      <c r="M79" s="29"/>
      <c r="N79" s="30"/>
      <c r="O79" s="31"/>
    </row>
  </sheetData>
  <sheetProtection selectLockedCells="1" selectUnlockedCells="1"/>
  <mergeCells count="20">
    <mergeCell ref="F7:G7"/>
    <mergeCell ref="J7:K7"/>
    <mergeCell ref="F15:G15"/>
    <mergeCell ref="J15:K15"/>
    <mergeCell ref="F23:G23"/>
    <mergeCell ref="J23:K23"/>
    <mergeCell ref="F47:G47"/>
    <mergeCell ref="J47:K47"/>
    <mergeCell ref="F55:G55"/>
    <mergeCell ref="J55:K55"/>
    <mergeCell ref="F31:G31"/>
    <mergeCell ref="J31:K31"/>
    <mergeCell ref="F39:G39"/>
    <mergeCell ref="J39:K39"/>
    <mergeCell ref="F63:G63"/>
    <mergeCell ref="J63:K63"/>
    <mergeCell ref="F71:G71"/>
    <mergeCell ref="J71:K71"/>
    <mergeCell ref="F79:G79"/>
    <mergeCell ref="J79:K79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D88F-0383-42E9-B09E-BA1E2A4E7272}">
  <dimension ref="A1:E12"/>
  <sheetViews>
    <sheetView workbookViewId="0">
      <selection activeCell="G16" sqref="G16"/>
    </sheetView>
  </sheetViews>
  <sheetFormatPr defaultRowHeight="15" x14ac:dyDescent="0.25"/>
  <cols>
    <col min="1" max="1" width="8.42578125" style="3" customWidth="1"/>
    <col min="2" max="2" width="23.7109375" customWidth="1"/>
    <col min="3" max="3" width="8.85546875" style="3" customWidth="1"/>
    <col min="4" max="4" width="9.140625" style="3" customWidth="1"/>
    <col min="5" max="5" width="10.85546875" style="3" customWidth="1"/>
  </cols>
  <sheetData>
    <row r="1" spans="1:5" ht="15.75" thickBot="1" x14ac:dyDescent="0.3">
      <c r="A1" s="90"/>
      <c r="B1" s="91"/>
      <c r="C1" s="56" t="s">
        <v>50</v>
      </c>
      <c r="D1" s="56" t="s">
        <v>50</v>
      </c>
      <c r="E1" s="88"/>
    </row>
    <row r="2" spans="1:5" ht="21.75" thickBot="1" x14ac:dyDescent="0.4">
      <c r="A2" s="56" t="s">
        <v>42</v>
      </c>
      <c r="B2" s="55" t="s">
        <v>83</v>
      </c>
      <c r="C2" s="56" t="s">
        <v>53</v>
      </c>
      <c r="D2" s="56" t="s">
        <v>52</v>
      </c>
      <c r="E2" s="62" t="s">
        <v>41</v>
      </c>
    </row>
    <row r="3" spans="1:5" x14ac:dyDescent="0.25">
      <c r="A3" s="92">
        <v>2</v>
      </c>
      <c r="B3" s="87" t="s">
        <v>2</v>
      </c>
      <c r="C3" s="9">
        <f>'5 aralık'!$I$7</f>
        <v>2</v>
      </c>
      <c r="D3" s="9">
        <f>'5 aralık'!$H$63</f>
        <v>3</v>
      </c>
      <c r="E3" s="93">
        <f>SUM(C3:D3)</f>
        <v>5</v>
      </c>
    </row>
    <row r="4" spans="1:5" x14ac:dyDescent="0.25">
      <c r="A4" s="20">
        <v>3</v>
      </c>
      <c r="B4" s="57" t="s">
        <v>63</v>
      </c>
      <c r="C4" s="2">
        <f>'5 aralık'!$I$23</f>
        <v>2</v>
      </c>
      <c r="D4" s="2">
        <f>'5 aralık'!$I$55</f>
        <v>3</v>
      </c>
      <c r="E4" s="93">
        <f>SUM(C4:D4)</f>
        <v>5</v>
      </c>
    </row>
    <row r="5" spans="1:5" x14ac:dyDescent="0.25">
      <c r="A5" s="20">
        <v>4</v>
      </c>
      <c r="B5" s="57" t="s">
        <v>24</v>
      </c>
      <c r="C5" s="2">
        <f>'5 aralık'!$H$15</f>
        <v>2</v>
      </c>
      <c r="D5" s="2">
        <f>'5 aralık'!$I$47</f>
        <v>3</v>
      </c>
      <c r="E5" s="93">
        <f>SUM(C5:D5)</f>
        <v>5</v>
      </c>
    </row>
    <row r="6" spans="1:5" x14ac:dyDescent="0.25">
      <c r="A6" s="20">
        <v>1</v>
      </c>
      <c r="B6" s="57" t="s">
        <v>62</v>
      </c>
      <c r="C6" s="2">
        <f>'5 aralık'!$I$15</f>
        <v>1</v>
      </c>
      <c r="D6" s="2">
        <f>'5 aralık'!$I$79</f>
        <v>3</v>
      </c>
      <c r="E6" s="93">
        <f>SUM(C6:D6)</f>
        <v>4</v>
      </c>
    </row>
    <row r="7" spans="1:5" x14ac:dyDescent="0.25">
      <c r="A7" s="20">
        <v>5</v>
      </c>
      <c r="B7" s="57" t="s">
        <v>60</v>
      </c>
      <c r="C7" s="2">
        <f>'5 aralık'!$H$23</f>
        <v>1</v>
      </c>
      <c r="D7" s="2">
        <f>'5 aralık'!$H$71</f>
        <v>2</v>
      </c>
      <c r="E7" s="93">
        <f>SUM(C7:D7)</f>
        <v>3</v>
      </c>
    </row>
    <row r="8" spans="1:5" x14ac:dyDescent="0.25">
      <c r="A8" s="20">
        <v>7</v>
      </c>
      <c r="B8" s="57" t="s">
        <v>66</v>
      </c>
      <c r="C8" s="2">
        <f>'5 aralık'!$H$39</f>
        <v>3</v>
      </c>
      <c r="D8" s="2">
        <f>'5 aralık'!$I$63</f>
        <v>0</v>
      </c>
      <c r="E8" s="93">
        <f>SUM(C8:D8)</f>
        <v>3</v>
      </c>
    </row>
    <row r="9" spans="1:5" x14ac:dyDescent="0.25">
      <c r="A9" s="20">
        <v>6</v>
      </c>
      <c r="B9" s="57" t="s">
        <v>65</v>
      </c>
      <c r="C9" s="2">
        <f>'5 aralık'!$H$31</f>
        <v>2.5</v>
      </c>
      <c r="D9" s="2">
        <f>'5 aralık'!$H$47</f>
        <v>0</v>
      </c>
      <c r="E9" s="93">
        <f>SUM(C9:D9)</f>
        <v>2.5</v>
      </c>
    </row>
    <row r="10" spans="1:5" x14ac:dyDescent="0.25">
      <c r="A10" s="20">
        <v>8</v>
      </c>
      <c r="B10" s="6" t="s">
        <v>61</v>
      </c>
      <c r="C10" s="2">
        <f>'5 aralık'!$H$7</f>
        <v>1</v>
      </c>
      <c r="D10" s="2">
        <f>'5 aralık'!$H$55</f>
        <v>0</v>
      </c>
      <c r="E10" s="93">
        <f>SUM(C10:D10)</f>
        <v>1</v>
      </c>
    </row>
    <row r="11" spans="1:5" x14ac:dyDescent="0.25">
      <c r="A11" s="20">
        <v>9</v>
      </c>
      <c r="B11" s="57" t="s">
        <v>67</v>
      </c>
      <c r="C11" s="2">
        <f>'5 aralık'!$I$39</f>
        <v>0</v>
      </c>
      <c r="D11" s="2">
        <f>'5 aralık'!$I$71</f>
        <v>1</v>
      </c>
      <c r="E11" s="93">
        <f>SUM(C11:D11)</f>
        <v>1</v>
      </c>
    </row>
    <row r="12" spans="1:5" ht="15.75" thickBot="1" x14ac:dyDescent="0.3">
      <c r="A12" s="94">
        <v>10</v>
      </c>
      <c r="B12" s="95" t="str">
        <f>'5 aralık'!$C$74</f>
        <v>MAYE</v>
      </c>
      <c r="C12" s="21">
        <f>'5 aralık'!$I$31</f>
        <v>0.5</v>
      </c>
      <c r="D12" s="21">
        <f>'5 aralık'!$H$79</f>
        <v>0</v>
      </c>
      <c r="E12" s="96">
        <f>SUM(C12:D12)</f>
        <v>0.5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SKORLAMA </vt:lpstr>
      <vt:lpstr>EN YÜKSEK SKOR</vt:lpstr>
      <vt:lpstr>5 aralık</vt:lpstr>
      <vt:lpstr>SIRALAMA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erdo kara</dc:creator>
  <cp:lastModifiedBy>erdo kara</cp:lastModifiedBy>
  <cp:lastPrinted>2017-12-06T13:35:46Z</cp:lastPrinted>
  <dcterms:created xsi:type="dcterms:W3CDTF">2017-11-21T08:32:54Z</dcterms:created>
  <dcterms:modified xsi:type="dcterms:W3CDTF">2017-12-06T14:57:54Z</dcterms:modified>
</cp:coreProperties>
</file>